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" windowWidth="19140" windowHeight="9000" tabRatio="232"/>
  </bookViews>
  <sheets>
    <sheet name="Лист 1" sheetId="2" r:id="rId1"/>
    <sheet name="Шаблон" sheetId="5" r:id="rId2"/>
    <sheet name="Шаблон неверный" sheetId="1" r:id="rId3"/>
  </sheets>
  <definedNames>
    <definedName name="_xlnm.Print_Area" localSheetId="0">'Лист 1'!$A$1:$AK$146</definedName>
  </definedNames>
  <calcPr calcId="145621" iterateCount="200" iterateDelta="1E-4"/>
</workbook>
</file>

<file path=xl/calcChain.xml><?xml version="1.0" encoding="utf-8"?>
<calcChain xmlns="http://schemas.openxmlformats.org/spreadsheetml/2006/main">
  <c r="J145" i="2" l="1"/>
  <c r="H145" i="2"/>
  <c r="F145" i="2"/>
  <c r="AI81" i="2"/>
  <c r="AI143" i="2"/>
  <c r="AI46" i="2"/>
  <c r="AK46" i="2"/>
  <c r="AD47" i="2"/>
  <c r="AC47" i="2"/>
  <c r="AB47" i="2"/>
  <c r="AI94" i="2"/>
  <c r="AK94" i="2" s="1"/>
  <c r="AA129" i="2"/>
  <c r="H41" i="2"/>
  <c r="H42" i="2"/>
  <c r="J42" i="2" s="1"/>
  <c r="H43" i="2"/>
  <c r="J43" i="2"/>
  <c r="H44" i="2"/>
  <c r="H45" i="2"/>
  <c r="H14" i="2"/>
  <c r="H13" i="2"/>
  <c r="J13" i="2" s="1"/>
  <c r="H11" i="2"/>
  <c r="H132" i="2"/>
  <c r="H131" i="2"/>
  <c r="H130" i="2"/>
  <c r="J130" i="2" s="1"/>
  <c r="H102" i="2"/>
  <c r="H101" i="2"/>
  <c r="J101" i="2"/>
  <c r="H100" i="2"/>
  <c r="H99" i="2"/>
  <c r="J99" i="2"/>
  <c r="H98" i="2"/>
  <c r="H97" i="2"/>
  <c r="H67" i="2"/>
  <c r="H66" i="2"/>
  <c r="H65" i="2"/>
  <c r="J65" i="2" s="1"/>
  <c r="H64" i="2"/>
  <c r="J64" i="2"/>
  <c r="H63" i="2"/>
  <c r="J63" i="2" s="1"/>
  <c r="H62" i="2"/>
  <c r="J62" i="2"/>
  <c r="L62" i="2" s="1"/>
  <c r="H61" i="2"/>
  <c r="H60" i="2"/>
  <c r="H58" i="2"/>
  <c r="H59" i="2"/>
  <c r="J59" i="2"/>
  <c r="H57" i="2"/>
  <c r="H36" i="2"/>
  <c r="H35" i="2"/>
  <c r="H34" i="2"/>
  <c r="J34" i="2" s="1"/>
  <c r="H33" i="2"/>
  <c r="H32" i="2"/>
  <c r="J32" i="2" s="1"/>
  <c r="H27" i="2"/>
  <c r="J27" i="2"/>
  <c r="H26" i="2"/>
  <c r="J26" i="2" s="1"/>
  <c r="H25" i="2"/>
  <c r="H24" i="2"/>
  <c r="J24" i="2"/>
  <c r="H23" i="2"/>
  <c r="H22" i="2"/>
  <c r="J22" i="2" s="1"/>
  <c r="H21" i="2"/>
  <c r="H20" i="2"/>
  <c r="H15" i="2"/>
  <c r="H12" i="2"/>
  <c r="J12" i="2"/>
  <c r="H10" i="2"/>
  <c r="H9" i="2"/>
  <c r="J9" i="2"/>
  <c r="H8" i="2"/>
  <c r="H7" i="2"/>
  <c r="H6" i="2"/>
  <c r="H5" i="2"/>
  <c r="J5" i="2"/>
  <c r="H4" i="2"/>
  <c r="H83" i="2"/>
  <c r="H84" i="2"/>
  <c r="H85" i="2"/>
  <c r="H86" i="2"/>
  <c r="H87" i="2"/>
  <c r="J87" i="2"/>
  <c r="L87" i="2" s="1"/>
  <c r="H88" i="2"/>
  <c r="H89" i="2"/>
  <c r="H90" i="2"/>
  <c r="J90" i="2" s="1"/>
  <c r="H91" i="2"/>
  <c r="H92" i="2"/>
  <c r="AA28" i="2"/>
  <c r="AA31" i="2"/>
  <c r="H48" i="2"/>
  <c r="H49" i="2"/>
  <c r="H50" i="2"/>
  <c r="J50" i="2"/>
  <c r="H51" i="2"/>
  <c r="J51" i="2" s="1"/>
  <c r="H52" i="2"/>
  <c r="J52" i="2"/>
  <c r="H53" i="2"/>
  <c r="H54" i="2"/>
  <c r="H55" i="2"/>
  <c r="H56" i="2"/>
  <c r="H72" i="2"/>
  <c r="H73" i="2"/>
  <c r="L73" i="2" s="1"/>
  <c r="J73" i="2"/>
  <c r="H74" i="2"/>
  <c r="H75" i="2"/>
  <c r="J75" i="2" s="1"/>
  <c r="H76" i="2"/>
  <c r="J76" i="2" s="1"/>
  <c r="H77" i="2"/>
  <c r="J77" i="2" s="1"/>
  <c r="H78" i="2"/>
  <c r="H106" i="2"/>
  <c r="H107" i="2"/>
  <c r="H108" i="2"/>
  <c r="J108" i="2" s="1"/>
  <c r="H109" i="2"/>
  <c r="H110" i="2"/>
  <c r="H111" i="2"/>
  <c r="H112" i="2"/>
  <c r="H113" i="2"/>
  <c r="H114" i="2"/>
  <c r="H115" i="2"/>
  <c r="J115" i="2"/>
  <c r="L115" i="2"/>
  <c r="H116" i="2"/>
  <c r="H117" i="2"/>
  <c r="J117" i="2" s="1"/>
  <c r="H118" i="2"/>
  <c r="H119" i="2"/>
  <c r="J119" i="2" s="1"/>
  <c r="H120" i="2"/>
  <c r="J120" i="2" s="1"/>
  <c r="H121" i="2"/>
  <c r="J121" i="2" s="1"/>
  <c r="H122" i="2"/>
  <c r="H123" i="2"/>
  <c r="J123" i="2" s="1"/>
  <c r="H124" i="2"/>
  <c r="J124" i="2"/>
  <c r="H125" i="2"/>
  <c r="H138" i="2"/>
  <c r="J138" i="2" s="1"/>
  <c r="H139" i="2"/>
  <c r="H140" i="2"/>
  <c r="F19" i="2"/>
  <c r="F31" i="2"/>
  <c r="F40" i="2"/>
  <c r="F47" i="2"/>
  <c r="F71" i="2"/>
  <c r="F82" i="2"/>
  <c r="F96" i="2"/>
  <c r="F105" i="2"/>
  <c r="F129" i="2"/>
  <c r="F137" i="2"/>
  <c r="F144" i="2"/>
  <c r="AA93" i="2"/>
  <c r="AA96" i="2"/>
  <c r="AA79" i="2"/>
  <c r="AA68" i="2"/>
  <c r="AA71" i="2"/>
  <c r="AA16" i="2"/>
  <c r="AA19" i="2"/>
  <c r="AH82" i="2"/>
  <c r="AH144" i="2"/>
  <c r="AD31" i="2"/>
  <c r="AD129" i="2"/>
  <c r="AC19" i="2"/>
  <c r="AC31" i="2"/>
  <c r="AC71" i="2"/>
  <c r="AC96" i="2"/>
  <c r="AC105" i="2"/>
  <c r="AC129" i="2"/>
  <c r="AC137" i="2"/>
  <c r="AB137" i="2"/>
  <c r="AB129" i="2"/>
  <c r="AB145" i="2" s="1"/>
  <c r="AB105" i="2"/>
  <c r="Z133" i="2"/>
  <c r="AI17" i="2"/>
  <c r="AK17" i="2"/>
  <c r="AA141" i="2"/>
  <c r="AI142" i="2"/>
  <c r="AK142" i="2"/>
  <c r="AA134" i="2"/>
  <c r="AA137" i="2" s="1"/>
  <c r="AI134" i="2"/>
  <c r="AK134" i="2"/>
  <c r="AI135" i="2"/>
  <c r="AK135" i="2" s="1"/>
  <c r="AI127" i="2"/>
  <c r="AK127" i="2"/>
  <c r="AI103" i="2"/>
  <c r="AK103" i="2"/>
  <c r="AI93" i="2"/>
  <c r="AK93" i="2"/>
  <c r="AI80" i="2"/>
  <c r="AI69" i="2"/>
  <c r="AK69" i="2"/>
  <c r="AA37" i="2"/>
  <c r="AI38" i="2"/>
  <c r="AK38" i="2" s="1"/>
  <c r="AI28" i="2"/>
  <c r="AK28" i="2"/>
  <c r="AI29" i="2"/>
  <c r="AK29" i="2" s="1"/>
  <c r="AH19" i="2"/>
  <c r="AK80" i="2"/>
  <c r="AK81" i="2"/>
  <c r="AK104" i="2"/>
  <c r="AK128" i="2"/>
  <c r="AK143" i="2"/>
  <c r="AH31" i="2"/>
  <c r="AH40" i="2"/>
  <c r="AH47" i="2"/>
  <c r="AH71" i="2"/>
  <c r="AH96" i="2"/>
  <c r="AH105" i="2"/>
  <c r="AH129" i="2"/>
  <c r="AH137" i="2"/>
  <c r="AA105" i="2"/>
  <c r="AB40" i="2"/>
  <c r="AB71" i="2"/>
  <c r="AB82" i="2"/>
  <c r="AB96" i="2"/>
  <c r="AB144" i="2"/>
  <c r="AC40" i="2"/>
  <c r="AC82" i="2"/>
  <c r="AC144" i="2"/>
  <c r="AD19" i="2"/>
  <c r="AD40" i="2"/>
  <c r="AD71" i="2"/>
  <c r="AD145" i="2" s="1"/>
  <c r="AD82" i="2"/>
  <c r="AD96" i="2"/>
  <c r="AD105" i="2"/>
  <c r="AD137" i="2"/>
  <c r="AD144" i="2"/>
  <c r="AE19" i="2"/>
  <c r="AE31" i="2"/>
  <c r="AE40" i="2"/>
  <c r="AE47" i="2"/>
  <c r="AE71" i="2"/>
  <c r="AE82" i="2"/>
  <c r="AE96" i="2"/>
  <c r="AE145" i="2" s="1"/>
  <c r="AE105" i="2"/>
  <c r="AE129" i="2"/>
  <c r="AE137" i="2"/>
  <c r="AE144" i="2"/>
  <c r="AF19" i="2"/>
  <c r="AF31" i="2"/>
  <c r="AF40" i="2"/>
  <c r="AF47" i="2"/>
  <c r="AF71" i="2"/>
  <c r="AF82" i="2"/>
  <c r="AF96" i="2"/>
  <c r="AF105" i="2"/>
  <c r="AF145" i="2" s="1"/>
  <c r="AF129" i="2"/>
  <c r="AF137" i="2"/>
  <c r="AF144" i="2"/>
  <c r="AG19" i="2"/>
  <c r="AG31" i="2"/>
  <c r="AG40" i="2"/>
  <c r="AG47" i="2"/>
  <c r="AG71" i="2"/>
  <c r="AG82" i="2"/>
  <c r="AG96" i="2"/>
  <c r="AG105" i="2"/>
  <c r="AG129" i="2"/>
  <c r="AG145" i="2" s="1"/>
  <c r="AG137" i="2"/>
  <c r="AG144" i="2"/>
  <c r="AH14" i="5"/>
  <c r="AG14" i="5"/>
  <c r="AF14" i="5"/>
  <c r="AE14" i="5"/>
  <c r="AD14" i="5"/>
  <c r="AC14" i="5"/>
  <c r="AB14" i="5"/>
  <c r="F14" i="5"/>
  <c r="AK13" i="5"/>
  <c r="AI12" i="5"/>
  <c r="AK12" i="5"/>
  <c r="AA11" i="5"/>
  <c r="AA14" i="5"/>
  <c r="H10" i="5"/>
  <c r="H9" i="5"/>
  <c r="H8" i="5"/>
  <c r="J8" i="5"/>
  <c r="H7" i="5"/>
  <c r="H6" i="5"/>
  <c r="H5" i="5"/>
  <c r="H4" i="5"/>
  <c r="J4" i="5"/>
  <c r="H3" i="5"/>
  <c r="J3" i="5"/>
  <c r="H2" i="5"/>
  <c r="H1" i="5"/>
  <c r="AK136" i="2"/>
  <c r="AK95" i="2"/>
  <c r="AK70" i="2"/>
  <c r="AK39" i="2"/>
  <c r="AK30" i="2"/>
  <c r="AG23" i="1"/>
  <c r="AG22" i="1"/>
  <c r="AU22" i="1"/>
  <c r="AG21" i="1"/>
  <c r="AG20" i="1"/>
  <c r="AU20" i="1"/>
  <c r="AG19" i="1"/>
  <c r="AG18" i="1"/>
  <c r="AG17" i="1"/>
  <c r="AG16" i="1"/>
  <c r="AG15" i="1"/>
  <c r="AU15" i="1"/>
  <c r="AO31" i="1"/>
  <c r="Z31" i="1"/>
  <c r="AG24" i="1"/>
  <c r="AU24" i="1"/>
  <c r="BA24" i="1"/>
  <c r="AG25" i="1"/>
  <c r="AG26" i="1"/>
  <c r="AG27" i="1"/>
  <c r="AG28" i="1"/>
  <c r="AG10" i="1"/>
  <c r="AG11" i="1"/>
  <c r="AG12" i="1"/>
  <c r="BA12" i="1"/>
  <c r="AG13" i="1"/>
  <c r="AU13" i="1"/>
  <c r="AG14" i="1"/>
  <c r="AG5" i="1"/>
  <c r="AU5" i="1"/>
  <c r="AG6" i="1"/>
  <c r="AG7" i="1"/>
  <c r="AG8" i="1"/>
  <c r="AG9" i="1"/>
  <c r="AG4" i="1"/>
  <c r="AU27" i="1"/>
  <c r="AU14" i="1"/>
  <c r="AU8" i="1"/>
  <c r="BA8" i="1"/>
  <c r="AU7" i="1"/>
  <c r="J11" i="5"/>
  <c r="L11" i="5"/>
  <c r="L5" i="5"/>
  <c r="AU28" i="1"/>
  <c r="AU12" i="1"/>
  <c r="BA27" i="1"/>
  <c r="AU19" i="1"/>
  <c r="AU9" i="1"/>
  <c r="J5" i="5"/>
  <c r="N5" i="5"/>
  <c r="BA19" i="1"/>
  <c r="V126" i="2"/>
  <c r="X126" i="2"/>
  <c r="V5" i="5"/>
  <c r="BA9" i="1"/>
  <c r="BS9" i="1"/>
  <c r="BM27" i="1"/>
  <c r="BY27" i="1"/>
  <c r="L52" i="2"/>
  <c r="R19" i="2"/>
  <c r="BM12" i="1"/>
  <c r="BS12" i="1"/>
  <c r="BY12" i="1"/>
  <c r="BG27" i="1"/>
  <c r="CZ27" i="1"/>
  <c r="DJ27" i="1"/>
  <c r="BA28" i="1"/>
  <c r="BS27" i="1"/>
  <c r="BA15" i="1"/>
  <c r="BY15" i="1"/>
  <c r="BG15" i="1"/>
  <c r="BM9" i="1"/>
  <c r="BY9" i="1"/>
  <c r="BG9" i="1"/>
  <c r="L3" i="5"/>
  <c r="BG19" i="1"/>
  <c r="BM19" i="1"/>
  <c r="BY19" i="1"/>
  <c r="BS19" i="1"/>
  <c r="BS20" i="1"/>
  <c r="BA20" i="1"/>
  <c r="BY24" i="1"/>
  <c r="BS24" i="1"/>
  <c r="BG24" i="1"/>
  <c r="CZ24" i="1"/>
  <c r="DJ24" i="1"/>
  <c r="BM8" i="1"/>
  <c r="BY8" i="1"/>
  <c r="AU26" i="1"/>
  <c r="J7" i="5"/>
  <c r="L7" i="5"/>
  <c r="BA14" i="1"/>
  <c r="BG14" i="1"/>
  <c r="BY14" i="1"/>
  <c r="BA13" i="1"/>
  <c r="BY13" i="1"/>
  <c r="BG13" i="1"/>
  <c r="BS13" i="1"/>
  <c r="BM13" i="1"/>
  <c r="CZ13" i="1"/>
  <c r="DJ13" i="1"/>
  <c r="AU10" i="1"/>
  <c r="AU17" i="1"/>
  <c r="BM17" i="1"/>
  <c r="BA17" i="1"/>
  <c r="BA5" i="1"/>
  <c r="BY5" i="1"/>
  <c r="BY22" i="1"/>
  <c r="BA22" i="1"/>
  <c r="J6" i="5"/>
  <c r="BM22" i="1"/>
  <c r="BM14" i="1"/>
  <c r="BA11" i="1"/>
  <c r="AU11" i="1"/>
  <c r="J2" i="5"/>
  <c r="L2" i="5"/>
  <c r="L4" i="5"/>
  <c r="AU4" i="1"/>
  <c r="AG31" i="1"/>
  <c r="BA7" i="1"/>
  <c r="BM7" i="1"/>
  <c r="AU25" i="1"/>
  <c r="AU18" i="1"/>
  <c r="N11" i="5"/>
  <c r="P11" i="5"/>
  <c r="AU6" i="1"/>
  <c r="BS14" i="1"/>
  <c r="BM24" i="1"/>
  <c r="L8" i="5"/>
  <c r="AA47" i="2"/>
  <c r="J91" i="2"/>
  <c r="N91" i="2" s="1"/>
  <c r="J86" i="2"/>
  <c r="L6" i="5"/>
  <c r="BS7" i="1"/>
  <c r="N4" i="5"/>
  <c r="P4" i="5"/>
  <c r="X4" i="5"/>
  <c r="BM11" i="1"/>
  <c r="X11" i="5"/>
  <c r="BG7" i="1"/>
  <c r="BM20" i="1"/>
  <c r="BS15" i="1"/>
  <c r="BM15" i="1"/>
  <c r="BM5" i="1"/>
  <c r="BS5" i="1"/>
  <c r="BG5" i="1"/>
  <c r="CZ5" i="1"/>
  <c r="DJ5" i="1"/>
  <c r="X8" i="5"/>
  <c r="N8" i="5"/>
  <c r="V8" i="5"/>
  <c r="T8" i="5"/>
  <c r="P8" i="5"/>
  <c r="BG18" i="1"/>
  <c r="BA18" i="1"/>
  <c r="BY18" i="1"/>
  <c r="BY7" i="1"/>
  <c r="N2" i="5"/>
  <c r="BA6" i="1"/>
  <c r="BY6" i="1"/>
  <c r="CZ6" i="1"/>
  <c r="DJ6" i="1"/>
  <c r="X7" i="5"/>
  <c r="T7" i="5"/>
  <c r="N7" i="5"/>
  <c r="V7" i="5"/>
  <c r="CZ19" i="1"/>
  <c r="DJ19" i="1"/>
  <c r="CZ15" i="1"/>
  <c r="DJ15" i="1"/>
  <c r="BM6" i="1"/>
  <c r="BM18" i="1"/>
  <c r="BG6" i="1"/>
  <c r="BS18" i="1"/>
  <c r="P7" i="5"/>
  <c r="AI7" i="5"/>
  <c r="AK7" i="5"/>
  <c r="CZ18" i="1"/>
  <c r="DJ18" i="1"/>
  <c r="BS6" i="1"/>
  <c r="P2" i="5"/>
  <c r="BA4" i="1"/>
  <c r="BY4" i="1"/>
  <c r="BS4" i="1"/>
  <c r="V2" i="5"/>
  <c r="T2" i="5"/>
  <c r="X2" i="5"/>
  <c r="AI2" i="5"/>
  <c r="AK2" i="5"/>
  <c r="N3" i="5"/>
  <c r="P3" i="5"/>
  <c r="V3" i="5"/>
  <c r="BG25" i="1"/>
  <c r="BA25" i="1"/>
  <c r="BM25" i="1"/>
  <c r="BY25" i="1"/>
  <c r="BG4" i="1"/>
  <c r="AI8" i="5"/>
  <c r="AK8" i="5"/>
  <c r="BS25" i="1"/>
  <c r="N6" i="5"/>
  <c r="X6" i="5"/>
  <c r="BG11" i="1"/>
  <c r="BS11" i="1"/>
  <c r="BM28" i="1"/>
  <c r="BG28" i="1"/>
  <c r="BY28" i="1"/>
  <c r="BS28" i="1"/>
  <c r="CZ7" i="1"/>
  <c r="DJ7" i="1"/>
  <c r="T4" i="5"/>
  <c r="AI4" i="5"/>
  <c r="AK4" i="5"/>
  <c r="V4" i="5"/>
  <c r="BA10" i="1"/>
  <c r="BY10" i="1"/>
  <c r="BG20" i="1"/>
  <c r="CZ20" i="1"/>
  <c r="DJ20" i="1"/>
  <c r="BY20" i="1"/>
  <c r="R11" i="5"/>
  <c r="AI11" i="5"/>
  <c r="AK11" i="5"/>
  <c r="T11" i="5"/>
  <c r="V11" i="5"/>
  <c r="J9" i="5"/>
  <c r="L9" i="5"/>
  <c r="N9" i="5"/>
  <c r="H14" i="5"/>
  <c r="BG22" i="1"/>
  <c r="BS22" i="1"/>
  <c r="BY17" i="1"/>
  <c r="BG17" i="1"/>
  <c r="CZ17" i="1"/>
  <c r="DJ17" i="1"/>
  <c r="BS17" i="1"/>
  <c r="CZ9" i="1"/>
  <c r="DJ9" i="1"/>
  <c r="BY11" i="1"/>
  <c r="CZ14" i="1"/>
  <c r="DJ14" i="1"/>
  <c r="BA26" i="1"/>
  <c r="BG8" i="1"/>
  <c r="CZ8" i="1"/>
  <c r="DJ8" i="1"/>
  <c r="BS8" i="1"/>
  <c r="T5" i="5"/>
  <c r="X5" i="5"/>
  <c r="AI5" i="5"/>
  <c r="AK5" i="5"/>
  <c r="P5" i="5"/>
  <c r="AU21" i="1"/>
  <c r="BA21" i="1"/>
  <c r="J1" i="5"/>
  <c r="N1" i="5"/>
  <c r="L1" i="5"/>
  <c r="J48" i="2"/>
  <c r="BG12" i="1"/>
  <c r="CZ12" i="1"/>
  <c r="DJ12" i="1"/>
  <c r="AU16" i="1"/>
  <c r="BY16" i="1"/>
  <c r="BA16" i="1"/>
  <c r="BG16" i="1"/>
  <c r="BM16" i="1"/>
  <c r="AU23" i="1"/>
  <c r="J10" i="5"/>
  <c r="J122" i="2"/>
  <c r="J106" i="2"/>
  <c r="L106" i="2" s="1"/>
  <c r="J25" i="2"/>
  <c r="L43" i="2"/>
  <c r="J98" i="2"/>
  <c r="L98" i="2"/>
  <c r="J102" i="2"/>
  <c r="J20" i="2"/>
  <c r="J57" i="2"/>
  <c r="J11" i="2"/>
  <c r="N14" i="5"/>
  <c r="P1" i="5"/>
  <c r="CZ25" i="1"/>
  <c r="DJ25" i="1"/>
  <c r="P10" i="5"/>
  <c r="R10" i="5"/>
  <c r="R14" i="5"/>
  <c r="BM26" i="1"/>
  <c r="BY26" i="1"/>
  <c r="AU31" i="1"/>
  <c r="L10" i="5"/>
  <c r="BA23" i="1"/>
  <c r="BY23" i="1"/>
  <c r="P6" i="5"/>
  <c r="AI6" i="5"/>
  <c r="AK6" i="5"/>
  <c r="V6" i="5"/>
  <c r="N10" i="5"/>
  <c r="X1" i="5"/>
  <c r="BS26" i="1"/>
  <c r="T6" i="5"/>
  <c r="T3" i="5"/>
  <c r="BM23" i="1"/>
  <c r="BY21" i="1"/>
  <c r="BS21" i="1"/>
  <c r="BM21" i="1"/>
  <c r="BG10" i="1"/>
  <c r="BS10" i="1"/>
  <c r="L14" i="5"/>
  <c r="BG26" i="1"/>
  <c r="CZ26" i="1"/>
  <c r="DJ26" i="1"/>
  <c r="P9" i="5"/>
  <c r="AI9" i="5"/>
  <c r="AK9" i="5"/>
  <c r="T9" i="5"/>
  <c r="V9" i="5"/>
  <c r="X9" i="5"/>
  <c r="BM10" i="1"/>
  <c r="CZ11" i="1"/>
  <c r="DJ11" i="1"/>
  <c r="BA31" i="1"/>
  <c r="BS16" i="1"/>
  <c r="V1" i="5"/>
  <c r="AI1" i="5"/>
  <c r="T1" i="5"/>
  <c r="J14" i="5"/>
  <c r="BG21" i="1"/>
  <c r="CZ21" i="1"/>
  <c r="DJ21" i="1"/>
  <c r="CZ22" i="1"/>
  <c r="DJ22" i="1"/>
  <c r="CZ28" i="1"/>
  <c r="DJ28" i="1"/>
  <c r="X3" i="5"/>
  <c r="AI3" i="5"/>
  <c r="AK3" i="5"/>
  <c r="BM4" i="1"/>
  <c r="AK1" i="5"/>
  <c r="BG31" i="1"/>
  <c r="BY31" i="1"/>
  <c r="BG23" i="1"/>
  <c r="BM31" i="1"/>
  <c r="CZ10" i="1"/>
  <c r="DJ10" i="1"/>
  <c r="CZ16" i="1"/>
  <c r="DJ16" i="1"/>
  <c r="CZ4" i="1"/>
  <c r="V10" i="5"/>
  <c r="V14" i="5"/>
  <c r="X10" i="5"/>
  <c r="X14" i="5"/>
  <c r="T14" i="5"/>
  <c r="BS23" i="1"/>
  <c r="CZ23" i="1"/>
  <c r="DJ23" i="1"/>
  <c r="T10" i="5"/>
  <c r="AI10" i="5"/>
  <c r="P14" i="5"/>
  <c r="AK10" i="5"/>
  <c r="AI14" i="5"/>
  <c r="BS31" i="1"/>
  <c r="AK14" i="5"/>
  <c r="DJ4" i="1"/>
  <c r="DJ31" i="1"/>
  <c r="CZ31" i="1"/>
  <c r="J15" i="2"/>
  <c r="J66" i="2"/>
  <c r="J113" i="2"/>
  <c r="J53" i="2"/>
  <c r="L53" i="2" s="1"/>
  <c r="N115" i="2"/>
  <c r="R115" i="2" s="1"/>
  <c r="V115" i="2"/>
  <c r="J4" i="2"/>
  <c r="L4" i="2"/>
  <c r="N4" i="2" s="1"/>
  <c r="J44" i="2"/>
  <c r="L44" i="2"/>
  <c r="N44" i="2"/>
  <c r="P44" i="2"/>
  <c r="AI44" i="2" s="1"/>
  <c r="AK44" i="2" s="1"/>
  <c r="L122" i="2"/>
  <c r="L101" i="2"/>
  <c r="L12" i="2"/>
  <c r="V12" i="2" s="1"/>
  <c r="L5" i="2"/>
  <c r="L64" i="2"/>
  <c r="N64" i="2"/>
  <c r="X16" i="2"/>
  <c r="AI16" i="2" s="1"/>
  <c r="AK16" i="2" s="1"/>
  <c r="X133" i="2"/>
  <c r="V133" i="2"/>
  <c r="AI133" i="2"/>
  <c r="AK133" i="2" s="1"/>
  <c r="J74" i="2"/>
  <c r="N12" i="2"/>
  <c r="X12" i="2" s="1"/>
  <c r="T12" i="2"/>
  <c r="Z137" i="2"/>
  <c r="J100" i="2"/>
  <c r="J14" i="2"/>
  <c r="R64" i="2"/>
  <c r="X115" i="2"/>
  <c r="AI115" i="2" s="1"/>
  <c r="AK115" i="2" s="1"/>
  <c r="P115" i="2"/>
  <c r="J6" i="2"/>
  <c r="J112" i="2"/>
  <c r="L112" i="2"/>
  <c r="L91" i="2"/>
  <c r="J7" i="2"/>
  <c r="L7" i="2"/>
  <c r="N7" i="2" s="1"/>
  <c r="P12" i="2"/>
  <c r="J83" i="2"/>
  <c r="N83" i="2" s="1"/>
  <c r="L83" i="2"/>
  <c r="AI68" i="2"/>
  <c r="AK68" i="2" s="1"/>
  <c r="J89" i="2"/>
  <c r="J125" i="2"/>
  <c r="L125" i="2"/>
  <c r="P125" i="2" s="1"/>
  <c r="J114" i="2"/>
  <c r="J110" i="2"/>
  <c r="J140" i="2"/>
  <c r="L140" i="2" s="1"/>
  <c r="H144" i="2"/>
  <c r="L124" i="2"/>
  <c r="L59" i="2"/>
  <c r="N59" i="2" s="1"/>
  <c r="L20" i="2"/>
  <c r="N20" i="2" s="1"/>
  <c r="L48" i="2"/>
  <c r="L11" i="2"/>
  <c r="J107" i="2"/>
  <c r="L107" i="2"/>
  <c r="N107" i="2" s="1"/>
  <c r="J49" i="2"/>
  <c r="L86" i="2"/>
  <c r="J10" i="2"/>
  <c r="J21" i="2"/>
  <c r="L21" i="2"/>
  <c r="AA82" i="2"/>
  <c r="AI79" i="2"/>
  <c r="AK79" i="2" s="1"/>
  <c r="J139" i="2"/>
  <c r="J55" i="2"/>
  <c r="L55" i="2"/>
  <c r="J85" i="2"/>
  <c r="L85" i="2"/>
  <c r="J36" i="2"/>
  <c r="L36" i="2"/>
  <c r="J131" i="2"/>
  <c r="J116" i="2"/>
  <c r="L116" i="2" s="1"/>
  <c r="J54" i="2"/>
  <c r="L54" i="2"/>
  <c r="L66" i="2"/>
  <c r="L102" i="2"/>
  <c r="N43" i="2"/>
  <c r="R43" i="2" s="1"/>
  <c r="P43" i="2"/>
  <c r="L25" i="2"/>
  <c r="N25" i="2"/>
  <c r="N5" i="2"/>
  <c r="V5" i="2" s="1"/>
  <c r="T115" i="2"/>
  <c r="N87" i="2"/>
  <c r="AI141" i="2"/>
  <c r="AK141" i="2" s="1"/>
  <c r="AA144" i="2"/>
  <c r="L57" i="2"/>
  <c r="N112" i="2"/>
  <c r="R112" i="2"/>
  <c r="J56" i="2"/>
  <c r="L56" i="2"/>
  <c r="N56" i="2" s="1"/>
  <c r="L9" i="2"/>
  <c r="J35" i="2"/>
  <c r="J58" i="2"/>
  <c r="L58" i="2"/>
  <c r="J72" i="2"/>
  <c r="L72" i="2"/>
  <c r="H82" i="2"/>
  <c r="J92" i="2"/>
  <c r="J84" i="2"/>
  <c r="J97" i="2"/>
  <c r="J105" i="2" s="1"/>
  <c r="H105" i="2"/>
  <c r="N101" i="2"/>
  <c r="N52" i="2"/>
  <c r="V52" i="2" s="1"/>
  <c r="AI126" i="2"/>
  <c r="AK126" i="2" s="1"/>
  <c r="J111" i="2"/>
  <c r="J45" i="2"/>
  <c r="L45" i="2"/>
  <c r="AC145" i="2"/>
  <c r="L27" i="2"/>
  <c r="J78" i="2"/>
  <c r="L99" i="2"/>
  <c r="H137" i="2"/>
  <c r="T64" i="2"/>
  <c r="P64" i="2"/>
  <c r="V64" i="2"/>
  <c r="X64" i="2"/>
  <c r="AI64" i="2" s="1"/>
  <c r="AK64" i="2" s="1"/>
  <c r="N122" i="2"/>
  <c r="T122" i="2" s="1"/>
  <c r="AI122" i="2" s="1"/>
  <c r="AK122" i="2" s="1"/>
  <c r="R122" i="2"/>
  <c r="L89" i="2"/>
  <c r="N89" i="2"/>
  <c r="R89" i="2" s="1"/>
  <c r="V83" i="2"/>
  <c r="L100" i="2"/>
  <c r="L14" i="2"/>
  <c r="N14" i="2" s="1"/>
  <c r="L6" i="2"/>
  <c r="N6" i="2"/>
  <c r="P6" i="2"/>
  <c r="Z145" i="2"/>
  <c r="V43" i="2"/>
  <c r="V91" i="2"/>
  <c r="L74" i="2"/>
  <c r="N36" i="2"/>
  <c r="T36" i="2"/>
  <c r="N85" i="2"/>
  <c r="P85" i="2" s="1"/>
  <c r="T5" i="2"/>
  <c r="V112" i="2"/>
  <c r="X5" i="2"/>
  <c r="N21" i="2"/>
  <c r="T21" i="2" s="1"/>
  <c r="N86" i="2"/>
  <c r="T86" i="2"/>
  <c r="N11" i="2"/>
  <c r="T11" i="2" s="1"/>
  <c r="P11" i="2"/>
  <c r="N48" i="2"/>
  <c r="N125" i="2"/>
  <c r="N66" i="2"/>
  <c r="X66" i="2" s="1"/>
  <c r="T66" i="2"/>
  <c r="X20" i="2"/>
  <c r="L131" i="2"/>
  <c r="L139" i="2"/>
  <c r="N139" i="2" s="1"/>
  <c r="L10" i="2"/>
  <c r="V125" i="2"/>
  <c r="N99" i="2"/>
  <c r="V99" i="2"/>
  <c r="R99" i="2"/>
  <c r="N27" i="2"/>
  <c r="X27" i="2" s="1"/>
  <c r="N45" i="2"/>
  <c r="P45" i="2"/>
  <c r="L92" i="2"/>
  <c r="N72" i="2"/>
  <c r="P72" i="2" s="1"/>
  <c r="N57" i="2"/>
  <c r="R57" i="2" s="1"/>
  <c r="T57" i="2"/>
  <c r="P5" i="2"/>
  <c r="R25" i="2"/>
  <c r="P25" i="2"/>
  <c r="AI25" i="2" s="1"/>
  <c r="AK25" i="2" s="1"/>
  <c r="V25" i="2"/>
  <c r="R52" i="2"/>
  <c r="P52" i="2"/>
  <c r="T52" i="2"/>
  <c r="X52" i="2"/>
  <c r="L84" i="2"/>
  <c r="N84" i="2" s="1"/>
  <c r="T25" i="2"/>
  <c r="L78" i="2"/>
  <c r="P101" i="2"/>
  <c r="R101" i="2"/>
  <c r="T101" i="2"/>
  <c r="X101" i="2"/>
  <c r="N58" i="2"/>
  <c r="X58" i="2" s="1"/>
  <c r="N9" i="2"/>
  <c r="T9" i="2" s="1"/>
  <c r="P9" i="2"/>
  <c r="T112" i="2"/>
  <c r="AI112" i="2" s="1"/>
  <c r="AK112" i="2" s="1"/>
  <c r="X112" i="2"/>
  <c r="P112" i="2"/>
  <c r="V101" i="2"/>
  <c r="X25" i="2"/>
  <c r="N102" i="2"/>
  <c r="T102" i="2"/>
  <c r="T89" i="2"/>
  <c r="P99" i="2"/>
  <c r="P122" i="2"/>
  <c r="T99" i="2"/>
  <c r="X6" i="2"/>
  <c r="V122" i="2"/>
  <c r="X122" i="2"/>
  <c r="X89" i="2"/>
  <c r="N100" i="2"/>
  <c r="T100" i="2" s="1"/>
  <c r="P89" i="2"/>
  <c r="AI89" i="2" s="1"/>
  <c r="V6" i="2"/>
  <c r="X102" i="2"/>
  <c r="V89" i="2"/>
  <c r="X11" i="2"/>
  <c r="T6" i="2"/>
  <c r="X9" i="2"/>
  <c r="P36" i="2"/>
  <c r="AI36" i="2" s="1"/>
  <c r="AK36" i="2" s="1"/>
  <c r="X125" i="2"/>
  <c r="R125" i="2"/>
  <c r="P107" i="2"/>
  <c r="AI101" i="2"/>
  <c r="AK101" i="2" s="1"/>
  <c r="V66" i="2"/>
  <c r="N78" i="2"/>
  <c r="V78" i="2"/>
  <c r="V102" i="2"/>
  <c r="AI102" i="2" s="1"/>
  <c r="AK102" i="2" s="1"/>
  <c r="V27" i="2"/>
  <c r="R36" i="2"/>
  <c r="V11" i="2"/>
  <c r="V86" i="2"/>
  <c r="R86" i="2"/>
  <c r="X86" i="2"/>
  <c r="AI86" i="2" s="1"/>
  <c r="AK86" i="2" s="1"/>
  <c r="P86" i="2"/>
  <c r="R21" i="2"/>
  <c r="N131" i="2"/>
  <c r="AI131" i="2"/>
  <c r="AK131" i="2"/>
  <c r="V36" i="2"/>
  <c r="AI52" i="2"/>
  <c r="AK52" i="2" s="1"/>
  <c r="T27" i="2"/>
  <c r="T125" i="2"/>
  <c r="P27" i="2"/>
  <c r="AI27" i="2" s="1"/>
  <c r="AK27" i="2" s="1"/>
  <c r="X36" i="2"/>
  <c r="P21" i="2"/>
  <c r="N10" i="2"/>
  <c r="V10" i="2" s="1"/>
  <c r="AI45" i="2"/>
  <c r="AK45" i="2" s="1"/>
  <c r="V9" i="2"/>
  <c r="V57" i="2"/>
  <c r="X72" i="2"/>
  <c r="R27" i="2"/>
  <c r="X99" i="2"/>
  <c r="AI99" i="2"/>
  <c r="AK99" i="2" s="1"/>
  <c r="V84" i="2"/>
  <c r="N92" i="2"/>
  <c r="AI5" i="2"/>
  <c r="AK5" i="2" s="1"/>
  <c r="P57" i="2"/>
  <c r="AI57" i="2" s="1"/>
  <c r="AK57" i="2" s="1"/>
  <c r="X57" i="2"/>
  <c r="S103" i="2"/>
  <c r="P92" i="2"/>
  <c r="AI11" i="2"/>
  <c r="AK11" i="2" s="1"/>
  <c r="AK89" i="2"/>
  <c r="T78" i="2"/>
  <c r="R78" i="2"/>
  <c r="X10" i="2"/>
  <c r="AI125" i="2"/>
  <c r="AK125" i="2" s="1"/>
  <c r="P78" i="2"/>
  <c r="X78" i="2"/>
  <c r="AI78" i="2" s="1"/>
  <c r="AK78" i="2" s="1"/>
  <c r="P10" i="2"/>
  <c r="V139" i="2"/>
  <c r="R84" i="2"/>
  <c r="X84" i="2"/>
  <c r="P84" i="2"/>
  <c r="AI84" i="2" s="1"/>
  <c r="AK84" i="2" s="1"/>
  <c r="T84" i="2"/>
  <c r="R92" i="2"/>
  <c r="L113" i="2" l="1"/>
  <c r="L121" i="2"/>
  <c r="J40" i="2"/>
  <c r="V32" i="2"/>
  <c r="L32" i="2"/>
  <c r="N32" i="2"/>
  <c r="R32" i="2"/>
  <c r="X32" i="2"/>
  <c r="P32" i="2"/>
  <c r="V107" i="2"/>
  <c r="T107" i="2"/>
  <c r="AI107" i="2" s="1"/>
  <c r="AK107" i="2" s="1"/>
  <c r="X107" i="2"/>
  <c r="R106" i="2"/>
  <c r="N106" i="2"/>
  <c r="P106" i="2"/>
  <c r="L120" i="2"/>
  <c r="J33" i="2"/>
  <c r="L33" i="2"/>
  <c r="H40" i="2"/>
  <c r="L63" i="2"/>
  <c r="N63" i="2"/>
  <c r="V63" i="2"/>
  <c r="T63" i="2"/>
  <c r="R63" i="2"/>
  <c r="P63" i="2"/>
  <c r="T48" i="2"/>
  <c r="R48" i="2"/>
  <c r="V48" i="2"/>
  <c r="P48" i="2"/>
  <c r="N119" i="2"/>
  <c r="X119" i="2"/>
  <c r="L119" i="2"/>
  <c r="T119" i="2" s="1"/>
  <c r="J109" i="2"/>
  <c r="L109" i="2"/>
  <c r="R109" i="2" s="1"/>
  <c r="V109" i="2"/>
  <c r="N109" i="2"/>
  <c r="X109" i="2" s="1"/>
  <c r="T109" i="2"/>
  <c r="L34" i="2"/>
  <c r="H47" i="2"/>
  <c r="J41" i="2"/>
  <c r="N41" i="2" s="1"/>
  <c r="L41" i="2"/>
  <c r="L47" i="2" s="1"/>
  <c r="J118" i="2"/>
  <c r="L118" i="2"/>
  <c r="N108" i="2"/>
  <c r="L108" i="2"/>
  <c r="J129" i="2"/>
  <c r="L130" i="2"/>
  <c r="L117" i="2"/>
  <c r="L22" i="2"/>
  <c r="N65" i="2"/>
  <c r="R65" i="2" s="1"/>
  <c r="P65" i="2"/>
  <c r="L65" i="2"/>
  <c r="V65" i="2" s="1"/>
  <c r="R20" i="2"/>
  <c r="T20" i="2"/>
  <c r="P20" i="2"/>
  <c r="T32" i="2"/>
  <c r="J23" i="2"/>
  <c r="J31" i="2" s="1"/>
  <c r="H31" i="2"/>
  <c r="L23" i="2"/>
  <c r="J132" i="2"/>
  <c r="J137" i="2" s="1"/>
  <c r="L132" i="2"/>
  <c r="N132" i="2"/>
  <c r="AI132" i="2"/>
  <c r="AK132" i="2" s="1"/>
  <c r="AI9" i="2"/>
  <c r="AK9" i="2" s="1"/>
  <c r="J144" i="2"/>
  <c r="L138" i="2"/>
  <c r="J67" i="2"/>
  <c r="L67" i="2"/>
  <c r="V92" i="2"/>
  <c r="T92" i="2"/>
  <c r="AI92" i="2"/>
  <c r="AK92" i="2" s="1"/>
  <c r="X139" i="2"/>
  <c r="T139" i="2"/>
  <c r="P139" i="2"/>
  <c r="AI139" i="2" s="1"/>
  <c r="AK139" i="2" s="1"/>
  <c r="R139" i="2"/>
  <c r="L111" i="2"/>
  <c r="N111" i="2"/>
  <c r="P111" i="2" s="1"/>
  <c r="R111" i="2"/>
  <c r="N54" i="2"/>
  <c r="AI54" i="2" s="1"/>
  <c r="AK54" i="2" s="1"/>
  <c r="T54" i="2"/>
  <c r="X54" i="2"/>
  <c r="P54" i="2"/>
  <c r="V54" i="2"/>
  <c r="V59" i="2"/>
  <c r="X59" i="2"/>
  <c r="P59" i="2"/>
  <c r="R59" i="2"/>
  <c r="T83" i="2"/>
  <c r="AI83" i="2"/>
  <c r="X83" i="2"/>
  <c r="R83" i="2"/>
  <c r="P83" i="2"/>
  <c r="T4" i="2"/>
  <c r="X4" i="2"/>
  <c r="V4" i="2"/>
  <c r="R91" i="2"/>
  <c r="X91" i="2"/>
  <c r="T91" i="2"/>
  <c r="P91" i="2"/>
  <c r="AI91" i="2" s="1"/>
  <c r="AK91" i="2" s="1"/>
  <c r="T77" i="2"/>
  <c r="X77" i="2"/>
  <c r="L77" i="2"/>
  <c r="N77" i="2"/>
  <c r="V77" i="2" s="1"/>
  <c r="R77" i="2"/>
  <c r="J88" i="2"/>
  <c r="L88" i="2"/>
  <c r="P88" i="2"/>
  <c r="N88" i="2"/>
  <c r="H96" i="2"/>
  <c r="H19" i="2"/>
  <c r="J8" i="2"/>
  <c r="L13" i="2"/>
  <c r="L49" i="2"/>
  <c r="X92" i="2"/>
  <c r="X48" i="2"/>
  <c r="R54" i="2"/>
  <c r="AI12" i="2"/>
  <c r="AK12" i="2" s="1"/>
  <c r="L76" i="2"/>
  <c r="L51" i="2"/>
  <c r="T51" i="2"/>
  <c r="V51" i="2"/>
  <c r="N51" i="2"/>
  <c r="P51" i="2"/>
  <c r="T87" i="2"/>
  <c r="X87" i="2"/>
  <c r="R87" i="2"/>
  <c r="V87" i="2"/>
  <c r="P87" i="2"/>
  <c r="AI87" i="2" s="1"/>
  <c r="AK87" i="2" s="1"/>
  <c r="N74" i="2"/>
  <c r="X74" i="2" s="1"/>
  <c r="T74" i="2"/>
  <c r="V74" i="2"/>
  <c r="P74" i="2"/>
  <c r="AI74" i="2" s="1"/>
  <c r="AK74" i="2" s="1"/>
  <c r="R74" i="2"/>
  <c r="N116" i="2"/>
  <c r="T116" i="2"/>
  <c r="AH145" i="2"/>
  <c r="N124" i="2"/>
  <c r="T124" i="2" s="1"/>
  <c r="L75" i="2"/>
  <c r="N75" i="2" s="1"/>
  <c r="P75" i="2" s="1"/>
  <c r="N50" i="2"/>
  <c r="P50" i="2"/>
  <c r="T50" i="2"/>
  <c r="R50" i="2"/>
  <c r="J60" i="2"/>
  <c r="N60" i="2" s="1"/>
  <c r="L60" i="2"/>
  <c r="T60" i="2" s="1"/>
  <c r="H71" i="2"/>
  <c r="L114" i="2"/>
  <c r="X55" i="2"/>
  <c r="N114" i="2"/>
  <c r="AI6" i="2"/>
  <c r="AK6" i="2" s="1"/>
  <c r="L35" i="2"/>
  <c r="T10" i="2"/>
  <c r="AI10" i="2" s="1"/>
  <c r="AK10" i="2" s="1"/>
  <c r="P140" i="2"/>
  <c r="T140" i="2"/>
  <c r="V140" i="2"/>
  <c r="AI140" i="2" s="1"/>
  <c r="AK140" i="2" s="1"/>
  <c r="T7" i="2"/>
  <c r="V7" i="2"/>
  <c r="P7" i="2"/>
  <c r="AI7" i="2" s="1"/>
  <c r="AK7" i="2" s="1"/>
  <c r="X7" i="2"/>
  <c r="N98" i="2"/>
  <c r="R98" i="2" s="1"/>
  <c r="AI37" i="2"/>
  <c r="AK37" i="2" s="1"/>
  <c r="AA40" i="2"/>
  <c r="L123" i="2"/>
  <c r="T123" i="2" s="1"/>
  <c r="V123" i="2"/>
  <c r="N123" i="2"/>
  <c r="R123" i="2"/>
  <c r="L50" i="2"/>
  <c r="V50" i="2" s="1"/>
  <c r="X14" i="2"/>
  <c r="P14" i="2"/>
  <c r="AI14" i="2"/>
  <c r="AK14" i="2" s="1"/>
  <c r="P56" i="2"/>
  <c r="X56" i="2"/>
  <c r="R56" i="2"/>
  <c r="V56" i="2"/>
  <c r="N53" i="2"/>
  <c r="T53" i="2"/>
  <c r="R53" i="2"/>
  <c r="X53" i="2"/>
  <c r="V53" i="2"/>
  <c r="P53" i="2"/>
  <c r="AI53" i="2" s="1"/>
  <c r="AK53" i="2" s="1"/>
  <c r="AA145" i="2"/>
  <c r="J82" i="2"/>
  <c r="AI82" i="2" s="1"/>
  <c r="N62" i="2"/>
  <c r="V62" i="2" s="1"/>
  <c r="R62" i="2"/>
  <c r="P100" i="2"/>
  <c r="V58" i="2"/>
  <c r="R66" i="2"/>
  <c r="X21" i="2"/>
  <c r="T85" i="2"/>
  <c r="AI85" i="2" s="1"/>
  <c r="AK85" i="2" s="1"/>
  <c r="R100" i="2"/>
  <c r="V85" i="2"/>
  <c r="P55" i="2"/>
  <c r="T56" i="2"/>
  <c r="AI56" i="2" s="1"/>
  <c r="AK56" i="2" s="1"/>
  <c r="X43" i="2"/>
  <c r="L26" i="2"/>
  <c r="N26" i="2" s="1"/>
  <c r="R58" i="2"/>
  <c r="X100" i="2"/>
  <c r="V72" i="2"/>
  <c r="X85" i="2"/>
  <c r="V21" i="2"/>
  <c r="AI21" i="2" s="1"/>
  <c r="AK21" i="2" s="1"/>
  <c r="N55" i="2"/>
  <c r="T55" i="2" s="1"/>
  <c r="T43" i="2"/>
  <c r="P4" i="2"/>
  <c r="L15" i="2"/>
  <c r="N73" i="2"/>
  <c r="V73" i="2" s="1"/>
  <c r="T72" i="2"/>
  <c r="R85" i="2"/>
  <c r="H129" i="2"/>
  <c r="L24" i="2"/>
  <c r="P58" i="2"/>
  <c r="AI58" i="2" s="1"/>
  <c r="AK58" i="2" s="1"/>
  <c r="T58" i="2"/>
  <c r="V100" i="2"/>
  <c r="V20" i="2"/>
  <c r="T59" i="2"/>
  <c r="L110" i="2"/>
  <c r="J61" i="2"/>
  <c r="L90" i="2"/>
  <c r="P66" i="2"/>
  <c r="AI66" i="2" s="1"/>
  <c r="AK66" i="2" s="1"/>
  <c r="L97" i="2"/>
  <c r="N140" i="2"/>
  <c r="X140" i="2" s="1"/>
  <c r="L42" i="2"/>
  <c r="N42" i="2" s="1"/>
  <c r="T42" i="2" s="1"/>
  <c r="R107" i="2"/>
  <c r="R72" i="2"/>
  <c r="X118" i="2" l="1"/>
  <c r="V33" i="2"/>
  <c r="AI123" i="2"/>
  <c r="AK123" i="2" s="1"/>
  <c r="N47" i="2"/>
  <c r="X60" i="2"/>
  <c r="P121" i="2"/>
  <c r="R26" i="2"/>
  <c r="R60" i="2"/>
  <c r="V116" i="2"/>
  <c r="X116" i="2"/>
  <c r="P116" i="2"/>
  <c r="AI116" i="2" s="1"/>
  <c r="AK116" i="2" s="1"/>
  <c r="T111" i="2"/>
  <c r="X65" i="2"/>
  <c r="N117" i="2"/>
  <c r="R117" i="2" s="1"/>
  <c r="V119" i="2"/>
  <c r="X42" i="2"/>
  <c r="AI106" i="2"/>
  <c r="T106" i="2"/>
  <c r="N13" i="2"/>
  <c r="P13" i="2" s="1"/>
  <c r="AI13" i="2" s="1"/>
  <c r="AK13" i="2" s="1"/>
  <c r="N130" i="2"/>
  <c r="N137" i="2" s="1"/>
  <c r="J47" i="2"/>
  <c r="R41" i="2"/>
  <c r="P41" i="2"/>
  <c r="P47" i="2" s="1"/>
  <c r="T41" i="2"/>
  <c r="T47" i="2" s="1"/>
  <c r="X41" i="2"/>
  <c r="T62" i="2"/>
  <c r="P60" i="2"/>
  <c r="AI60" i="2" s="1"/>
  <c r="AK60" i="2" s="1"/>
  <c r="N76" i="2"/>
  <c r="X76" i="2" s="1"/>
  <c r="AI59" i="2"/>
  <c r="AK59" i="2" s="1"/>
  <c r="T67" i="2"/>
  <c r="R118" i="2"/>
  <c r="N15" i="2"/>
  <c r="X15" i="2" s="1"/>
  <c r="L137" i="2"/>
  <c r="R130" i="2"/>
  <c r="R137" i="2" s="1"/>
  <c r="X111" i="2"/>
  <c r="AI111" i="2" s="1"/>
  <c r="AK111" i="2" s="1"/>
  <c r="N138" i="2"/>
  <c r="N144" i="2" s="1"/>
  <c r="AI48" i="2"/>
  <c r="AI4" i="2"/>
  <c r="AI43" i="2"/>
  <c r="AK43" i="2" s="1"/>
  <c r="X62" i="2"/>
  <c r="P123" i="2"/>
  <c r="X124" i="2"/>
  <c r="J19" i="2"/>
  <c r="L8" i="2"/>
  <c r="J96" i="2"/>
  <c r="X88" i="2"/>
  <c r="N23" i="2"/>
  <c r="X23" i="2" s="1"/>
  <c r="R23" i="2"/>
  <c r="V23" i="2"/>
  <c r="L31" i="2"/>
  <c r="T117" i="2"/>
  <c r="N118" i="2"/>
  <c r="T118" i="2" s="1"/>
  <c r="P109" i="2"/>
  <c r="N33" i="2"/>
  <c r="P33" i="2"/>
  <c r="N121" i="2"/>
  <c r="V55" i="2"/>
  <c r="AI55" i="2" s="1"/>
  <c r="AK55" i="2" s="1"/>
  <c r="N110" i="2"/>
  <c r="N129" i="2" s="1"/>
  <c r="R110" i="2"/>
  <c r="T110" i="2"/>
  <c r="X110" i="2"/>
  <c r="P62" i="2"/>
  <c r="R140" i="2"/>
  <c r="R55" i="2"/>
  <c r="X50" i="2"/>
  <c r="AI50" i="2" s="1"/>
  <c r="AK50" i="2" s="1"/>
  <c r="V98" i="2"/>
  <c r="V124" i="2"/>
  <c r="J71" i="2"/>
  <c r="R88" i="2"/>
  <c r="V111" i="2"/>
  <c r="N67" i="2"/>
  <c r="X67" i="2" s="1"/>
  <c r="V67" i="2"/>
  <c r="AI20" i="2"/>
  <c r="X117" i="2"/>
  <c r="P118" i="2"/>
  <c r="AI118" i="2" s="1"/>
  <c r="AK118" i="2" s="1"/>
  <c r="AI109" i="2"/>
  <c r="AK109" i="2" s="1"/>
  <c r="X120" i="2"/>
  <c r="N120" i="2"/>
  <c r="R120" i="2" s="1"/>
  <c r="V120" i="2"/>
  <c r="AI32" i="2"/>
  <c r="T13" i="2"/>
  <c r="R73" i="2"/>
  <c r="R82" i="2" s="1"/>
  <c r="X114" i="2"/>
  <c r="P114" i="2"/>
  <c r="AI114" i="2" s="1"/>
  <c r="AK114" i="2" s="1"/>
  <c r="R124" i="2"/>
  <c r="T88" i="2"/>
  <c r="T65" i="2"/>
  <c r="P22" i="2"/>
  <c r="L129" i="2"/>
  <c r="R108" i="2"/>
  <c r="V118" i="2"/>
  <c r="R119" i="2"/>
  <c r="X63" i="2"/>
  <c r="AI63" i="2" s="1"/>
  <c r="AK63" i="2" s="1"/>
  <c r="T120" i="2"/>
  <c r="N35" i="2"/>
  <c r="X35" i="2" s="1"/>
  <c r="L144" i="2"/>
  <c r="T138" i="2"/>
  <c r="T144" i="2" s="1"/>
  <c r="X138" i="2"/>
  <c r="X144" i="2" s="1"/>
  <c r="L61" i="2"/>
  <c r="R67" i="2"/>
  <c r="T22" i="2"/>
  <c r="V108" i="2"/>
  <c r="N113" i="2"/>
  <c r="P49" i="2"/>
  <c r="R76" i="2"/>
  <c r="P76" i="2"/>
  <c r="T26" i="2"/>
  <c r="T75" i="2"/>
  <c r="AI75" i="2" s="1"/>
  <c r="AK75" i="2" s="1"/>
  <c r="V26" i="2"/>
  <c r="X75" i="2"/>
  <c r="P98" i="2"/>
  <c r="AI98" i="2" s="1"/>
  <c r="AK98" i="2" s="1"/>
  <c r="P124" i="2"/>
  <c r="AI124" i="2" s="1"/>
  <c r="AK124" i="2" s="1"/>
  <c r="R49" i="2"/>
  <c r="N8" i="2"/>
  <c r="N19" i="2" s="1"/>
  <c r="P67" i="2"/>
  <c r="N90" i="2"/>
  <c r="N96" i="2" s="1"/>
  <c r="T108" i="2"/>
  <c r="P42" i="2"/>
  <c r="P120" i="2"/>
  <c r="AI120" i="2" s="1"/>
  <c r="AK120" i="2" s="1"/>
  <c r="R113" i="2"/>
  <c r="R114" i="2"/>
  <c r="X73" i="2"/>
  <c r="N24" i="2"/>
  <c r="R24" i="2" s="1"/>
  <c r="L96" i="2"/>
  <c r="T73" i="2"/>
  <c r="V60" i="2"/>
  <c r="V97" i="2"/>
  <c r="V105" i="2" s="1"/>
  <c r="L105" i="2"/>
  <c r="N97" i="2"/>
  <c r="N105" i="2" s="1"/>
  <c r="P97" i="2"/>
  <c r="T97" i="2"/>
  <c r="R97" i="2"/>
  <c r="R105" i="2" s="1"/>
  <c r="P110" i="2"/>
  <c r="X123" i="2"/>
  <c r="P26" i="2"/>
  <c r="AI26" i="2" s="1"/>
  <c r="AK26" i="2" s="1"/>
  <c r="R75" i="2"/>
  <c r="T98" i="2"/>
  <c r="X51" i="2"/>
  <c r="AI51" i="2" s="1"/>
  <c r="AK51" i="2" s="1"/>
  <c r="R51" i="2"/>
  <c r="X13" i="2"/>
  <c r="AI65" i="2"/>
  <c r="AK65" i="2" s="1"/>
  <c r="X22" i="2"/>
  <c r="X108" i="2"/>
  <c r="N34" i="2"/>
  <c r="R34" i="2" s="1"/>
  <c r="P119" i="2"/>
  <c r="AI119" i="2" s="1"/>
  <c r="AK119" i="2" s="1"/>
  <c r="X106" i="2"/>
  <c r="X113" i="2"/>
  <c r="L82" i="2"/>
  <c r="AK83" i="2"/>
  <c r="N82" i="2"/>
  <c r="P15" i="2"/>
  <c r="R42" i="2"/>
  <c r="V42" i="2"/>
  <c r="AI42" i="2" s="1"/>
  <c r="AK42" i="2" s="1"/>
  <c r="V114" i="2"/>
  <c r="T114" i="2"/>
  <c r="X98" i="2"/>
  <c r="N49" i="2"/>
  <c r="T49" i="2" s="1"/>
  <c r="AI100" i="2"/>
  <c r="AK100" i="2" s="1"/>
  <c r="P73" i="2"/>
  <c r="X26" i="2"/>
  <c r="V75" i="2"/>
  <c r="R116" i="2"/>
  <c r="T76" i="2"/>
  <c r="T82" i="2" s="1"/>
  <c r="V13" i="2"/>
  <c r="V88" i="2"/>
  <c r="P77" i="2"/>
  <c r="AI77" i="2" s="1"/>
  <c r="AK77" i="2" s="1"/>
  <c r="P138" i="2"/>
  <c r="P144" i="2" s="1"/>
  <c r="N22" i="2"/>
  <c r="V22" i="2" s="1"/>
  <c r="P108" i="2"/>
  <c r="V41" i="2"/>
  <c r="X33" i="2"/>
  <c r="V106" i="2"/>
  <c r="L40" i="2"/>
  <c r="AI72" i="2"/>
  <c r="AK72" i="2" s="1"/>
  <c r="AI67" i="2" l="1"/>
  <c r="AK67" i="2" s="1"/>
  <c r="R129" i="2"/>
  <c r="T96" i="2"/>
  <c r="AK106" i="2"/>
  <c r="P8" i="2"/>
  <c r="P19" i="2" s="1"/>
  <c r="Q47" i="2"/>
  <c r="T34" i="2"/>
  <c r="P34" i="2"/>
  <c r="P40" i="2" s="1"/>
  <c r="AI41" i="2"/>
  <c r="L71" i="2"/>
  <c r="P35" i="2"/>
  <c r="AI138" i="2"/>
  <c r="X49" i="2"/>
  <c r="P23" i="2"/>
  <c r="AI23" i="2" s="1"/>
  <c r="AK23" i="2" s="1"/>
  <c r="T35" i="2"/>
  <c r="R90" i="2"/>
  <c r="R96" i="2" s="1"/>
  <c r="V35" i="2"/>
  <c r="V40" i="2" s="1"/>
  <c r="T121" i="2"/>
  <c r="R121" i="2"/>
  <c r="V121" i="2"/>
  <c r="AK4" i="2"/>
  <c r="V130" i="2"/>
  <c r="V137" i="2" s="1"/>
  <c r="T23" i="2"/>
  <c r="AI108" i="2"/>
  <c r="AK108" i="2" s="1"/>
  <c r="N61" i="2"/>
  <c r="V61" i="2" s="1"/>
  <c r="AK20" i="2"/>
  <c r="X82" i="2"/>
  <c r="R35" i="2"/>
  <c r="P82" i="2"/>
  <c r="X24" i="2"/>
  <c r="P113" i="2"/>
  <c r="AI121" i="2"/>
  <c r="AK121" i="2" s="1"/>
  <c r="R33" i="2"/>
  <c r="R40" i="2" s="1"/>
  <c r="T33" i="2"/>
  <c r="X121" i="2"/>
  <c r="AI15" i="2"/>
  <c r="AK15" i="2" s="1"/>
  <c r="V76" i="2"/>
  <c r="AI76" i="2" s="1"/>
  <c r="AK76" i="2" s="1"/>
  <c r="AI97" i="2"/>
  <c r="V47" i="2"/>
  <c r="X90" i="2"/>
  <c r="X96" i="2" s="1"/>
  <c r="T105" i="2"/>
  <c r="X8" i="2"/>
  <c r="X19" i="2" s="1"/>
  <c r="AK32" i="2"/>
  <c r="AI62" i="2"/>
  <c r="AK62" i="2" s="1"/>
  <c r="AK48" i="2"/>
  <c r="V138" i="2"/>
  <c r="V144" i="2" s="1"/>
  <c r="AI73" i="2"/>
  <c r="AK73" i="2" s="1"/>
  <c r="AK82" i="2" s="1"/>
  <c r="AI88" i="2"/>
  <c r="R22" i="2"/>
  <c r="R31" i="2" s="1"/>
  <c r="N31" i="2"/>
  <c r="P24" i="2"/>
  <c r="AI24" i="2" s="1"/>
  <c r="AK24" i="2" s="1"/>
  <c r="P105" i="2"/>
  <c r="T24" i="2"/>
  <c r="L19" i="2"/>
  <c r="L145" i="2" s="1"/>
  <c r="T8" i="2"/>
  <c r="T19" i="2" s="1"/>
  <c r="T113" i="2"/>
  <c r="V90" i="2"/>
  <c r="V96" i="2" s="1"/>
  <c r="P117" i="2"/>
  <c r="AI117" i="2" s="1"/>
  <c r="AK117" i="2" s="1"/>
  <c r="T90" i="2"/>
  <c r="N71" i="2"/>
  <c r="N145" i="2" s="1"/>
  <c r="AI8" i="2"/>
  <c r="AK8" i="2" s="1"/>
  <c r="N40" i="2"/>
  <c r="X97" i="2"/>
  <c r="X105" i="2" s="1"/>
  <c r="V24" i="2"/>
  <c r="V31" i="2" s="1"/>
  <c r="X34" i="2"/>
  <c r="X40" i="2" s="1"/>
  <c r="V8" i="2"/>
  <c r="V19" i="2" s="1"/>
  <c r="P130" i="2"/>
  <c r="P137" i="2" s="1"/>
  <c r="X47" i="2"/>
  <c r="T129" i="2"/>
  <c r="V49" i="2"/>
  <c r="V71" i="2" s="1"/>
  <c r="X31" i="2"/>
  <c r="P90" i="2"/>
  <c r="P96" i="2" s="1"/>
  <c r="X129" i="2"/>
  <c r="V34" i="2"/>
  <c r="V110" i="2"/>
  <c r="AI110" i="2" s="1"/>
  <c r="AK110" i="2" s="1"/>
  <c r="T130" i="2"/>
  <c r="T137" i="2" s="1"/>
  <c r="V117" i="2"/>
  <c r="R138" i="2"/>
  <c r="R144" i="2" s="1"/>
  <c r="V113" i="2"/>
  <c r="AI113" i="2" s="1"/>
  <c r="AK113" i="2" s="1"/>
  <c r="X130" i="2"/>
  <c r="X137" i="2" s="1"/>
  <c r="AI47" i="2" l="1"/>
  <c r="AK47" i="2" s="1"/>
  <c r="AK41" i="2"/>
  <c r="AI35" i="2"/>
  <c r="AK35" i="2" s="1"/>
  <c r="R61" i="2"/>
  <c r="R71" i="2" s="1"/>
  <c r="R145" i="2" s="1"/>
  <c r="T31" i="2"/>
  <c r="V129" i="2"/>
  <c r="T61" i="2"/>
  <c r="T71" i="2" s="1"/>
  <c r="T145" i="2" s="1"/>
  <c r="AI34" i="2"/>
  <c r="AK34" i="2" s="1"/>
  <c r="AI144" i="2"/>
  <c r="AK138" i="2"/>
  <c r="AK144" i="2" s="1"/>
  <c r="AI90" i="2"/>
  <c r="AK90" i="2" s="1"/>
  <c r="AK19" i="2"/>
  <c r="AK97" i="2"/>
  <c r="AK105" i="2" s="1"/>
  <c r="AI105" i="2"/>
  <c r="V145" i="2"/>
  <c r="AI19" i="2"/>
  <c r="AI130" i="2"/>
  <c r="AI129" i="2"/>
  <c r="V82" i="2"/>
  <c r="AK129" i="2"/>
  <c r="P31" i="2"/>
  <c r="AK88" i="2"/>
  <c r="AI96" i="2"/>
  <c r="AI22" i="2"/>
  <c r="AI49" i="2"/>
  <c r="P129" i="2"/>
  <c r="X61" i="2"/>
  <c r="X71" i="2" s="1"/>
  <c r="X145" i="2" s="1"/>
  <c r="P61" i="2"/>
  <c r="P71" i="2" s="1"/>
  <c r="AI33" i="2"/>
  <c r="T40" i="2"/>
  <c r="AI137" i="2" l="1"/>
  <c r="AK137" i="2" s="1"/>
  <c r="AK130" i="2"/>
  <c r="AK49" i="2"/>
  <c r="AI61" i="2"/>
  <c r="AK61" i="2" s="1"/>
  <c r="P145" i="2"/>
  <c r="AK96" i="2"/>
  <c r="AK22" i="2"/>
  <c r="AK31" i="2" s="1"/>
  <c r="AI31" i="2"/>
  <c r="AK33" i="2"/>
  <c r="AK40" i="2" s="1"/>
  <c r="AI40" i="2"/>
  <c r="AK71" i="2" l="1"/>
  <c r="AI71" i="2"/>
  <c r="AK145" i="2" l="1"/>
  <c r="AI145" i="2"/>
  <c r="AI146" i="2" s="1"/>
</calcChain>
</file>

<file path=xl/sharedStrings.xml><?xml version="1.0" encoding="utf-8"?>
<sst xmlns="http://schemas.openxmlformats.org/spreadsheetml/2006/main" count="266" uniqueCount="110">
  <si>
    <t>Таб. №</t>
  </si>
  <si>
    <t>Ф.И.О</t>
  </si>
  <si>
    <t>Предмет</t>
  </si>
  <si>
    <t>Класс</t>
  </si>
  <si>
    <t>Числ-сть</t>
  </si>
  <si>
    <t>Нагрузка</t>
  </si>
  <si>
    <t>%</t>
  </si>
  <si>
    <t>∑</t>
  </si>
  <si>
    <t>К</t>
  </si>
  <si>
    <t>вред. условия</t>
  </si>
  <si>
    <t>Классное рук-во</t>
  </si>
  <si>
    <t>диплом</t>
  </si>
  <si>
    <t>Итого</t>
  </si>
  <si>
    <t>Всего</t>
  </si>
  <si>
    <t>проверка тетрадей</t>
  </si>
  <si>
    <t>дифференцияция обучения</t>
  </si>
  <si>
    <t>приоритет предмета</t>
  </si>
  <si>
    <t>квал. Категория</t>
  </si>
  <si>
    <t>ставка/аудиторная занятость/оклад</t>
  </si>
  <si>
    <t>стоим. 1 уч. часа</t>
  </si>
  <si>
    <t>подготовка оборудования</t>
  </si>
  <si>
    <t>заведование кабинетом</t>
  </si>
  <si>
    <t>ученая степень</t>
  </si>
  <si>
    <t>знаки отличия</t>
  </si>
  <si>
    <t>проездн.</t>
  </si>
  <si>
    <t>стимулирующие выплаты</t>
  </si>
  <si>
    <t>рук-во вне учебной деят.</t>
  </si>
  <si>
    <t>неаудиторная деятельность</t>
  </si>
  <si>
    <t>пед.доп.образ</t>
  </si>
  <si>
    <t>молодой  специалист</t>
  </si>
  <si>
    <t>проезд</t>
  </si>
  <si>
    <t>знаки отличия звание</t>
  </si>
  <si>
    <t>химия</t>
  </si>
  <si>
    <t>8а</t>
  </si>
  <si>
    <t>8б</t>
  </si>
  <si>
    <t>9а</t>
  </si>
  <si>
    <t>9б</t>
  </si>
  <si>
    <t>9в</t>
  </si>
  <si>
    <t>10а</t>
  </si>
  <si>
    <t>10б</t>
  </si>
  <si>
    <t>5а</t>
  </si>
  <si>
    <t>география</t>
  </si>
  <si>
    <t>7а</t>
  </si>
  <si>
    <t>7б</t>
  </si>
  <si>
    <t>11б</t>
  </si>
  <si>
    <t>русский яз.</t>
  </si>
  <si>
    <t>3б</t>
  </si>
  <si>
    <t>3в</t>
  </si>
  <si>
    <t>4в</t>
  </si>
  <si>
    <t>5в</t>
  </si>
  <si>
    <t>6в</t>
  </si>
  <si>
    <t>англ. Яз.</t>
  </si>
  <si>
    <t>6б</t>
  </si>
  <si>
    <t>ИЗО</t>
  </si>
  <si>
    <t>5б</t>
  </si>
  <si>
    <t>6а</t>
  </si>
  <si>
    <t>технология</t>
  </si>
  <si>
    <t>музыка</t>
  </si>
  <si>
    <t>2а</t>
  </si>
  <si>
    <t>2б</t>
  </si>
  <si>
    <t>2в</t>
  </si>
  <si>
    <t>3а</t>
  </si>
  <si>
    <t>физ-ра</t>
  </si>
  <si>
    <t>11а</t>
  </si>
  <si>
    <t>англ.яз.</t>
  </si>
  <si>
    <t>4б</t>
  </si>
  <si>
    <t>1а</t>
  </si>
  <si>
    <t>1б</t>
  </si>
  <si>
    <t>1в</t>
  </si>
  <si>
    <t>4а</t>
  </si>
  <si>
    <t>нач.шк.</t>
  </si>
  <si>
    <t>психолог</t>
  </si>
  <si>
    <t>электив</t>
  </si>
  <si>
    <t>литература</t>
  </si>
  <si>
    <t>доплаты</t>
  </si>
  <si>
    <t>неаудит.</t>
  </si>
  <si>
    <t>доплаиы</t>
  </si>
  <si>
    <t>эксперимент</t>
  </si>
  <si>
    <t>МХК</t>
  </si>
  <si>
    <t>дифференциация обучения</t>
  </si>
  <si>
    <t>Кружки</t>
  </si>
  <si>
    <t>Неаудиторная занятость</t>
  </si>
  <si>
    <t>По штатному</t>
  </si>
  <si>
    <t>Часы</t>
  </si>
  <si>
    <t>педагог-психолог(1,5ст)</t>
  </si>
  <si>
    <t>Бушуева Майя  Николаевна  первая  08.02.2011</t>
  </si>
  <si>
    <t>ВСЕГО</t>
  </si>
  <si>
    <t>в т по тарификации</t>
  </si>
  <si>
    <t>аудиторная занятость</t>
  </si>
  <si>
    <t>Бурмистрова  Ольга Юрьевна       вторая  01.09.2009</t>
  </si>
  <si>
    <t>№ п/п</t>
  </si>
  <si>
    <t>Галусарьян  Наринэ Олеговна         на 19.10.12</t>
  </si>
  <si>
    <t>Воронцова Татьяна Александровна  высшая  25.09.12</t>
  </si>
  <si>
    <t xml:space="preserve"> </t>
  </si>
  <si>
    <t>х</t>
  </si>
  <si>
    <t>*</t>
  </si>
  <si>
    <t xml:space="preserve">Войтова Мария Александровна высшая  20.12.2011        </t>
  </si>
  <si>
    <t>Вдовина Екатерина Алексеевна первая  19.12.2008</t>
  </si>
  <si>
    <t xml:space="preserve">Ванина Елена Юрьевна высшая  25.02.2010          </t>
  </si>
  <si>
    <t>Бочарова Юлия Валентиновна  высшая  27.11.12</t>
  </si>
  <si>
    <t>10в</t>
  </si>
  <si>
    <t>природоведение</t>
  </si>
  <si>
    <t>7в</t>
  </si>
  <si>
    <t>3г</t>
  </si>
  <si>
    <t xml:space="preserve">  </t>
  </si>
  <si>
    <t>концертмейстер       ( 1.0ст )</t>
  </si>
  <si>
    <t>НАЗВАНИЕ</t>
  </si>
  <si>
    <t>Ананьева Джанетта Михайловна</t>
  </si>
  <si>
    <t>Бойцова Мария   Сергеевна</t>
  </si>
  <si>
    <t xml:space="preserve">Афанасова Валентина Леонидовна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</si>
</sst>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&quot;р.&quot;_-;\-* #,##0.00&quot;р.&quot;_-;_-* &quot;-&quot;??&quot;р.&quot;_-;_-@_-"/>
    <numFmt numFmtId="17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9"/>
      <color indexed="8"/>
      <name val="Calibri"/>
      <family val="2"/>
      <charset val="204"/>
    </font>
    <font>
      <b/>
      <i/>
      <sz val="8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i/>
      <sz val="9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2" fontId="3" fillId="0" borderId="2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/>
    <xf numFmtId="174" fontId="3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2" fontId="8" fillId="0" borderId="0" xfId="0" applyNumberFormat="1" applyFont="1"/>
    <xf numFmtId="2" fontId="2" fillId="0" borderId="4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center" textRotation="90" wrapText="1"/>
    </xf>
    <xf numFmtId="49" fontId="2" fillId="0" borderId="6" xfId="0" applyNumberFormat="1" applyFont="1" applyBorder="1" applyAlignment="1">
      <alignment horizontal="center" vertical="center" textRotation="90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textRotation="90" wrapText="1"/>
    </xf>
    <xf numFmtId="49" fontId="2" fillId="0" borderId="8" xfId="0" applyNumberFormat="1" applyFont="1" applyBorder="1" applyAlignment="1">
      <alignment horizontal="center" textRotation="90" wrapText="1"/>
    </xf>
    <xf numFmtId="49" fontId="2" fillId="0" borderId="9" xfId="0" applyNumberFormat="1" applyFont="1" applyBorder="1" applyAlignment="1">
      <alignment horizontal="center" textRotation="90" wrapText="1"/>
    </xf>
    <xf numFmtId="49" fontId="2" fillId="0" borderId="14" xfId="0" applyNumberFormat="1" applyFont="1" applyBorder="1" applyAlignment="1">
      <alignment horizontal="center" textRotation="90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3"/>
  <sheetViews>
    <sheetView tabSelected="1" view="pageBreakPreview" zoomScaleNormal="75" zoomScaleSheetLayoutView="55" workbookViewId="0">
      <selection activeCell="B20" sqref="B20:B31"/>
    </sheetView>
  </sheetViews>
  <sheetFormatPr defaultColWidth="1.7109375" defaultRowHeight="11.25" x14ac:dyDescent="0.15"/>
  <cols>
    <col min="1" max="1" width="4.42578125" style="40" customWidth="1"/>
    <col min="2" max="2" width="14.42578125" style="42" customWidth="1"/>
    <col min="3" max="3" width="13.7109375" style="1" customWidth="1"/>
    <col min="4" max="4" width="3.7109375" style="1" customWidth="1"/>
    <col min="5" max="5" width="5.140625" style="1" customWidth="1"/>
    <col min="6" max="6" width="5.5703125" style="1" customWidth="1"/>
    <col min="7" max="7" width="5.7109375" style="1" customWidth="1"/>
    <col min="8" max="8" width="10.5703125" style="1" customWidth="1"/>
    <col min="9" max="9" width="4.42578125" style="1" customWidth="1"/>
    <col min="10" max="10" width="7.5703125" style="1" customWidth="1"/>
    <col min="11" max="11" width="5" style="1" customWidth="1"/>
    <col min="12" max="12" width="8" style="1" customWidth="1"/>
    <col min="13" max="13" width="4.140625" style="1" customWidth="1"/>
    <col min="14" max="14" width="8.42578125" style="1" customWidth="1"/>
    <col min="15" max="15" width="4.5703125" style="1" customWidth="1"/>
    <col min="16" max="16" width="8.7109375" style="51" customWidth="1"/>
    <col min="17" max="17" width="3.85546875" style="1" customWidth="1"/>
    <col min="18" max="18" width="5.42578125" style="1" customWidth="1"/>
    <col min="19" max="19" width="5.28515625" style="1" customWidth="1"/>
    <col min="20" max="20" width="8.140625" style="1" customWidth="1"/>
    <col min="21" max="21" width="5.140625" style="1" customWidth="1"/>
    <col min="22" max="22" width="7.7109375" style="1" customWidth="1"/>
    <col min="23" max="23" width="4.42578125" style="1" customWidth="1"/>
    <col min="24" max="24" width="9.28515625" style="51" customWidth="1"/>
    <col min="25" max="25" width="4.7109375" style="1" customWidth="1"/>
    <col min="26" max="26" width="8.28515625" style="1" customWidth="1"/>
    <col min="27" max="27" width="8.5703125" style="6" customWidth="1"/>
    <col min="28" max="28" width="7.28515625" style="1" customWidth="1"/>
    <col min="29" max="29" width="8.28515625" style="1" customWidth="1"/>
    <col min="30" max="30" width="9.28515625" style="1" customWidth="1"/>
    <col min="31" max="31" width="6.85546875" style="1" customWidth="1"/>
    <col min="32" max="32" width="7.5703125" style="1" customWidth="1"/>
    <col min="33" max="33" width="8.140625" style="1" customWidth="1"/>
    <col min="34" max="34" width="8.7109375" style="1" customWidth="1"/>
    <col min="35" max="35" width="9.85546875" style="1" customWidth="1"/>
    <col min="36" max="36" width="8" style="1" customWidth="1"/>
    <col min="37" max="37" width="9.5703125" style="5" customWidth="1"/>
    <col min="38" max="44" width="1.7109375" style="1"/>
    <col min="45" max="45" width="2.42578125" style="1" customWidth="1"/>
    <col min="46" max="16384" width="1.7109375" style="1"/>
  </cols>
  <sheetData>
    <row r="1" spans="1:37" s="11" customFormat="1" ht="27.6" customHeight="1" x14ac:dyDescent="0.25">
      <c r="A1" s="93" t="s">
        <v>90</v>
      </c>
      <c r="B1" s="92" t="s">
        <v>1</v>
      </c>
      <c r="C1" s="79" t="s">
        <v>2</v>
      </c>
      <c r="D1" s="98" t="s">
        <v>3</v>
      </c>
      <c r="E1" s="79" t="s">
        <v>4</v>
      </c>
      <c r="F1" s="79" t="s">
        <v>5</v>
      </c>
      <c r="G1" s="79" t="s">
        <v>19</v>
      </c>
      <c r="H1" s="79" t="s">
        <v>88</v>
      </c>
      <c r="I1" s="90" t="s">
        <v>17</v>
      </c>
      <c r="J1" s="91"/>
      <c r="K1" s="90" t="s">
        <v>16</v>
      </c>
      <c r="L1" s="91"/>
      <c r="M1" s="90" t="s">
        <v>79</v>
      </c>
      <c r="N1" s="91"/>
      <c r="O1" s="90" t="s">
        <v>14</v>
      </c>
      <c r="P1" s="91"/>
      <c r="Q1" s="90" t="s">
        <v>77</v>
      </c>
      <c r="R1" s="91"/>
      <c r="S1" s="90" t="s">
        <v>9</v>
      </c>
      <c r="T1" s="91"/>
      <c r="U1" s="90" t="s">
        <v>20</v>
      </c>
      <c r="V1" s="91"/>
      <c r="W1" s="90" t="s">
        <v>26</v>
      </c>
      <c r="X1" s="91"/>
      <c r="Y1" s="86" t="s">
        <v>81</v>
      </c>
      <c r="Z1" s="94"/>
      <c r="AA1" s="95" t="s">
        <v>80</v>
      </c>
      <c r="AB1" s="79" t="s">
        <v>10</v>
      </c>
      <c r="AC1" s="79" t="s">
        <v>21</v>
      </c>
      <c r="AD1" s="79" t="s">
        <v>31</v>
      </c>
      <c r="AE1" s="81" t="s">
        <v>22</v>
      </c>
      <c r="AF1" s="90" t="s">
        <v>29</v>
      </c>
      <c r="AG1" s="91"/>
      <c r="AH1" s="79" t="s">
        <v>82</v>
      </c>
      <c r="AI1" s="88" t="s">
        <v>12</v>
      </c>
      <c r="AJ1" s="86" t="s">
        <v>25</v>
      </c>
      <c r="AK1" s="85" t="s">
        <v>13</v>
      </c>
    </row>
    <row r="2" spans="1:37" s="13" customFormat="1" ht="13.15" customHeight="1" x14ac:dyDescent="0.25">
      <c r="A2" s="92"/>
      <c r="B2" s="92"/>
      <c r="C2" s="80"/>
      <c r="D2" s="99"/>
      <c r="E2" s="80"/>
      <c r="F2" s="80"/>
      <c r="G2" s="80"/>
      <c r="H2" s="80"/>
      <c r="I2" s="44" t="s">
        <v>6</v>
      </c>
      <c r="J2" s="45" t="s">
        <v>7</v>
      </c>
      <c r="K2" s="47" t="s">
        <v>6</v>
      </c>
      <c r="L2" s="48" t="s">
        <v>7</v>
      </c>
      <c r="M2" s="47" t="s">
        <v>8</v>
      </c>
      <c r="N2" s="48" t="s">
        <v>7</v>
      </c>
      <c r="O2" s="47" t="s">
        <v>6</v>
      </c>
      <c r="P2" s="49" t="s">
        <v>7</v>
      </c>
      <c r="Q2" s="12" t="s">
        <v>6</v>
      </c>
      <c r="R2" s="12" t="s">
        <v>7</v>
      </c>
      <c r="S2" s="47" t="s">
        <v>6</v>
      </c>
      <c r="T2" s="48" t="s">
        <v>7</v>
      </c>
      <c r="U2" s="47" t="s">
        <v>6</v>
      </c>
      <c r="V2" s="48" t="s">
        <v>7</v>
      </c>
      <c r="W2" s="47" t="s">
        <v>6</v>
      </c>
      <c r="X2" s="49" t="s">
        <v>7</v>
      </c>
      <c r="Y2" s="47" t="s">
        <v>83</v>
      </c>
      <c r="Z2" s="49" t="s">
        <v>7</v>
      </c>
      <c r="AA2" s="96"/>
      <c r="AB2" s="80"/>
      <c r="AC2" s="80"/>
      <c r="AD2" s="80"/>
      <c r="AE2" s="82"/>
      <c r="AF2" s="10" t="s">
        <v>11</v>
      </c>
      <c r="AG2" s="10" t="s">
        <v>30</v>
      </c>
      <c r="AH2" s="80"/>
      <c r="AI2" s="89"/>
      <c r="AJ2" s="87"/>
      <c r="AK2" s="85"/>
    </row>
    <row r="3" spans="1:37" s="9" customFormat="1" ht="10.15" customHeight="1" x14ac:dyDescent="0.25">
      <c r="A3" s="41">
        <v>1</v>
      </c>
      <c r="B3" s="41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41">
        <v>16</v>
      </c>
      <c r="Q3" s="7">
        <v>17</v>
      </c>
      <c r="R3" s="7">
        <v>18</v>
      </c>
      <c r="S3" s="8">
        <v>19</v>
      </c>
      <c r="T3" s="8">
        <v>18</v>
      </c>
      <c r="U3" s="8">
        <v>19</v>
      </c>
      <c r="V3" s="8">
        <v>20</v>
      </c>
      <c r="W3" s="8">
        <v>21</v>
      </c>
      <c r="X3" s="41">
        <v>22</v>
      </c>
      <c r="Y3" s="7">
        <v>23</v>
      </c>
      <c r="Z3" s="7">
        <v>24</v>
      </c>
      <c r="AA3" s="7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41">
        <v>35</v>
      </c>
    </row>
    <row r="4" spans="1:37" ht="11.45" customHeight="1" x14ac:dyDescent="0.15">
      <c r="A4" s="73">
        <v>1</v>
      </c>
      <c r="B4" s="74" t="s">
        <v>107</v>
      </c>
      <c r="C4" s="21" t="s">
        <v>32</v>
      </c>
      <c r="D4" s="21" t="s">
        <v>33</v>
      </c>
      <c r="E4" s="21">
        <v>30</v>
      </c>
      <c r="F4" s="21">
        <v>2</v>
      </c>
      <c r="G4" s="25">
        <v>10.82</v>
      </c>
      <c r="H4" s="25">
        <f t="shared" ref="H4:H15" si="0">E4*F4*G4*4.2</f>
        <v>2726.6400000000003</v>
      </c>
      <c r="I4" s="21">
        <v>0.15</v>
      </c>
      <c r="J4" s="25">
        <f>H4*I4</f>
        <v>408.99600000000004</v>
      </c>
      <c r="K4" s="25">
        <v>0.1</v>
      </c>
      <c r="L4" s="25">
        <f t="shared" ref="L4:L16" si="1">(H4+J4)*K4</f>
        <v>313.56360000000006</v>
      </c>
      <c r="M4" s="21"/>
      <c r="N4" s="25">
        <f t="shared" ref="N4:N16" si="2">(H4+J4+L4)*M4</f>
        <v>0</v>
      </c>
      <c r="O4" s="21">
        <v>0.1</v>
      </c>
      <c r="P4" s="15">
        <f t="shared" ref="P4:P16" si="3">(H4+J4+L4+N4)*O4</f>
        <v>344.91996000000006</v>
      </c>
      <c r="Q4" s="33"/>
      <c r="R4" s="18"/>
      <c r="S4" s="21">
        <v>8.4000000000000005E-2</v>
      </c>
      <c r="T4" s="25">
        <f t="shared" ref="T4:T13" si="4">(H4+J4+L4+N4)*S4</f>
        <v>289.73276640000006</v>
      </c>
      <c r="U4" s="21">
        <v>0.2</v>
      </c>
      <c r="V4" s="25">
        <f>(H4+J4+L4+N4)*U4</f>
        <v>689.83992000000012</v>
      </c>
      <c r="W4" s="21"/>
      <c r="X4" s="15">
        <f t="shared" ref="X4:X16" si="5">(H4+J4+L4+N4)*W4</f>
        <v>0</v>
      </c>
      <c r="Y4" s="29"/>
      <c r="Z4" s="29"/>
      <c r="AA4" s="20"/>
      <c r="AB4" s="25"/>
      <c r="AC4" s="25"/>
      <c r="AD4" s="25"/>
      <c r="AE4" s="25"/>
      <c r="AF4" s="25"/>
      <c r="AG4" s="25"/>
      <c r="AH4" s="25"/>
      <c r="AI4" s="25">
        <f t="shared" ref="AI4:AI15" si="6">H4+J4+L4+N4+P4+T4+V4+X4+AB4+AC4+AD4+AF4+AG4</f>
        <v>4773.6922464000008</v>
      </c>
      <c r="AJ4" s="25"/>
      <c r="AK4" s="15">
        <f t="shared" ref="AK4:AK17" si="7">AI4+AJ4</f>
        <v>4773.6922464000008</v>
      </c>
    </row>
    <row r="5" spans="1:37" x14ac:dyDescent="0.15">
      <c r="A5" s="73"/>
      <c r="B5" s="74"/>
      <c r="C5" s="21"/>
      <c r="D5" s="21" t="s">
        <v>34</v>
      </c>
      <c r="E5" s="21">
        <v>30</v>
      </c>
      <c r="F5" s="21">
        <v>2</v>
      </c>
      <c r="G5" s="25">
        <v>10.82</v>
      </c>
      <c r="H5" s="25">
        <f t="shared" si="0"/>
        <v>2726.6400000000003</v>
      </c>
      <c r="I5" s="21">
        <v>0.15</v>
      </c>
      <c r="J5" s="25">
        <f t="shared" ref="J5:J15" si="8">H5*I5</f>
        <v>408.99600000000004</v>
      </c>
      <c r="K5" s="25">
        <v>0.1</v>
      </c>
      <c r="L5" s="25">
        <f t="shared" si="1"/>
        <v>313.56360000000006</v>
      </c>
      <c r="M5" s="21"/>
      <c r="N5" s="25">
        <f t="shared" si="2"/>
        <v>0</v>
      </c>
      <c r="O5" s="21">
        <v>0.1</v>
      </c>
      <c r="P5" s="15">
        <f t="shared" si="3"/>
        <v>344.91996000000006</v>
      </c>
      <c r="Q5" s="33"/>
      <c r="R5" s="18"/>
      <c r="S5" s="21">
        <v>8.4000000000000005E-2</v>
      </c>
      <c r="T5" s="25">
        <f t="shared" si="4"/>
        <v>289.73276640000006</v>
      </c>
      <c r="U5" s="21">
        <v>0.2</v>
      </c>
      <c r="V5" s="25">
        <f t="shared" ref="V5:V13" si="9">(H5+J5+L5+N5)*U5</f>
        <v>689.83992000000012</v>
      </c>
      <c r="W5" s="21"/>
      <c r="X5" s="15">
        <f t="shared" si="5"/>
        <v>0</v>
      </c>
      <c r="Y5" s="29"/>
      <c r="Z5" s="29"/>
      <c r="AA5" s="20"/>
      <c r="AB5" s="25"/>
      <c r="AC5" s="25"/>
      <c r="AD5" s="25"/>
      <c r="AE5" s="25"/>
      <c r="AF5" s="25"/>
      <c r="AG5" s="25"/>
      <c r="AH5" s="25"/>
      <c r="AI5" s="25">
        <f t="shared" si="6"/>
        <v>4773.6922464000008</v>
      </c>
      <c r="AJ5" s="25"/>
      <c r="AK5" s="15">
        <f t="shared" si="7"/>
        <v>4773.6922464000008</v>
      </c>
    </row>
    <row r="6" spans="1:37" x14ac:dyDescent="0.15">
      <c r="A6" s="73"/>
      <c r="B6" s="74"/>
      <c r="C6" s="21"/>
      <c r="D6" s="21" t="s">
        <v>35</v>
      </c>
      <c r="E6" s="21">
        <v>20</v>
      </c>
      <c r="F6" s="21">
        <v>2</v>
      </c>
      <c r="G6" s="25">
        <v>10.82</v>
      </c>
      <c r="H6" s="25">
        <f t="shared" si="0"/>
        <v>1817.7600000000002</v>
      </c>
      <c r="I6" s="21">
        <v>0.15</v>
      </c>
      <c r="J6" s="25">
        <f t="shared" si="8"/>
        <v>272.66400000000004</v>
      </c>
      <c r="K6" s="25">
        <v>0.1</v>
      </c>
      <c r="L6" s="25">
        <f t="shared" si="1"/>
        <v>209.04240000000004</v>
      </c>
      <c r="M6" s="21"/>
      <c r="N6" s="25">
        <f t="shared" si="2"/>
        <v>0</v>
      </c>
      <c r="O6" s="21">
        <v>0.1</v>
      </c>
      <c r="P6" s="15">
        <f t="shared" si="3"/>
        <v>229.94664000000003</v>
      </c>
      <c r="Q6" s="33"/>
      <c r="R6" s="18"/>
      <c r="S6" s="21">
        <v>8.4000000000000005E-2</v>
      </c>
      <c r="T6" s="25">
        <f t="shared" si="4"/>
        <v>193.15517760000003</v>
      </c>
      <c r="U6" s="21">
        <v>0.2</v>
      </c>
      <c r="V6" s="25">
        <f t="shared" si="9"/>
        <v>459.89328000000006</v>
      </c>
      <c r="W6" s="21"/>
      <c r="X6" s="15">
        <f t="shared" si="5"/>
        <v>0</v>
      </c>
      <c r="Y6" s="29"/>
      <c r="Z6" s="29"/>
      <c r="AA6" s="20"/>
      <c r="AB6" s="25"/>
      <c r="AC6" s="25"/>
      <c r="AD6" s="25"/>
      <c r="AE6" s="25"/>
      <c r="AF6" s="25"/>
      <c r="AG6" s="25"/>
      <c r="AH6" s="25"/>
      <c r="AI6" s="25">
        <f t="shared" si="6"/>
        <v>3182.4614976000007</v>
      </c>
      <c r="AJ6" s="25"/>
      <c r="AK6" s="15">
        <f t="shared" si="7"/>
        <v>3182.4614976000007</v>
      </c>
    </row>
    <row r="7" spans="1:37" x14ac:dyDescent="0.15">
      <c r="A7" s="73"/>
      <c r="B7" s="74"/>
      <c r="C7" s="21"/>
      <c r="D7" s="21" t="s">
        <v>36</v>
      </c>
      <c r="E7" s="21">
        <v>16</v>
      </c>
      <c r="F7" s="21">
        <v>2</v>
      </c>
      <c r="G7" s="25">
        <v>10.82</v>
      </c>
      <c r="H7" s="25">
        <f t="shared" si="0"/>
        <v>1454.2080000000001</v>
      </c>
      <c r="I7" s="21">
        <v>0.15</v>
      </c>
      <c r="J7" s="25">
        <f t="shared" si="8"/>
        <v>218.13120000000001</v>
      </c>
      <c r="K7" s="25">
        <v>0.1</v>
      </c>
      <c r="L7" s="25">
        <f t="shared" si="1"/>
        <v>167.23392000000001</v>
      </c>
      <c r="M7" s="21"/>
      <c r="N7" s="25">
        <f t="shared" si="2"/>
        <v>0</v>
      </c>
      <c r="O7" s="21">
        <v>0.1</v>
      </c>
      <c r="P7" s="15">
        <f t="shared" si="3"/>
        <v>183.957312</v>
      </c>
      <c r="Q7" s="33"/>
      <c r="R7" s="18"/>
      <c r="S7" s="21">
        <v>8.4000000000000005E-2</v>
      </c>
      <c r="T7" s="25">
        <f t="shared" si="4"/>
        <v>154.52414208000002</v>
      </c>
      <c r="U7" s="21">
        <v>0.2</v>
      </c>
      <c r="V7" s="25">
        <f t="shared" si="9"/>
        <v>367.914624</v>
      </c>
      <c r="W7" s="21"/>
      <c r="X7" s="15">
        <f t="shared" si="5"/>
        <v>0</v>
      </c>
      <c r="Y7" s="29"/>
      <c r="Z7" s="29"/>
      <c r="AA7" s="20"/>
      <c r="AB7" s="25"/>
      <c r="AC7" s="25"/>
      <c r="AD7" s="25"/>
      <c r="AE7" s="25"/>
      <c r="AF7" s="25"/>
      <c r="AG7" s="25"/>
      <c r="AH7" s="25"/>
      <c r="AI7" s="25">
        <f t="shared" si="6"/>
        <v>2545.9691980799998</v>
      </c>
      <c r="AJ7" s="25"/>
      <c r="AK7" s="15">
        <f t="shared" si="7"/>
        <v>2545.9691980799998</v>
      </c>
    </row>
    <row r="8" spans="1:37" x14ac:dyDescent="0.15">
      <c r="A8" s="73"/>
      <c r="B8" s="74"/>
      <c r="C8" s="21"/>
      <c r="D8" s="21" t="s">
        <v>37</v>
      </c>
      <c r="E8" s="21">
        <v>24</v>
      </c>
      <c r="F8" s="21">
        <v>2</v>
      </c>
      <c r="G8" s="25">
        <v>10.82</v>
      </c>
      <c r="H8" s="25">
        <f t="shared" si="0"/>
        <v>2181.3120000000004</v>
      </c>
      <c r="I8" s="21">
        <v>0.15</v>
      </c>
      <c r="J8" s="25">
        <f t="shared" si="8"/>
        <v>327.19680000000005</v>
      </c>
      <c r="K8" s="25">
        <v>0.1</v>
      </c>
      <c r="L8" s="25">
        <f t="shared" si="1"/>
        <v>250.85088000000007</v>
      </c>
      <c r="M8" s="21"/>
      <c r="N8" s="25">
        <f t="shared" si="2"/>
        <v>0</v>
      </c>
      <c r="O8" s="21">
        <v>0.1</v>
      </c>
      <c r="P8" s="15">
        <f t="shared" si="3"/>
        <v>275.93596800000006</v>
      </c>
      <c r="Q8" s="33"/>
      <c r="R8" s="18"/>
      <c r="S8" s="21">
        <v>8.4000000000000005E-2</v>
      </c>
      <c r="T8" s="25">
        <f t="shared" si="4"/>
        <v>231.78621312000004</v>
      </c>
      <c r="U8" s="21">
        <v>0.2</v>
      </c>
      <c r="V8" s="25">
        <f t="shared" si="9"/>
        <v>551.87193600000012</v>
      </c>
      <c r="W8" s="21"/>
      <c r="X8" s="15">
        <f t="shared" si="5"/>
        <v>0</v>
      </c>
      <c r="Y8" s="29"/>
      <c r="Z8" s="29"/>
      <c r="AA8" s="20"/>
      <c r="AB8" s="25"/>
      <c r="AC8" s="25"/>
      <c r="AD8" s="25"/>
      <c r="AE8" s="25"/>
      <c r="AF8" s="25"/>
      <c r="AG8" s="25"/>
      <c r="AH8" s="25"/>
      <c r="AI8" s="25">
        <f t="shared" si="6"/>
        <v>3818.9537971200007</v>
      </c>
      <c r="AJ8" s="25"/>
      <c r="AK8" s="15">
        <f t="shared" si="7"/>
        <v>3818.9537971200007</v>
      </c>
    </row>
    <row r="9" spans="1:37" x14ac:dyDescent="0.15">
      <c r="A9" s="73"/>
      <c r="B9" s="74"/>
      <c r="C9" s="21"/>
      <c r="D9" s="21" t="s">
        <v>38</v>
      </c>
      <c r="E9" s="21">
        <v>23</v>
      </c>
      <c r="F9" s="21">
        <v>1</v>
      </c>
      <c r="G9" s="25">
        <v>10.82</v>
      </c>
      <c r="H9" s="25">
        <f t="shared" si="0"/>
        <v>1045.212</v>
      </c>
      <c r="I9" s="21">
        <v>0.15</v>
      </c>
      <c r="J9" s="25">
        <f t="shared" si="8"/>
        <v>156.7818</v>
      </c>
      <c r="K9" s="25">
        <v>0.1</v>
      </c>
      <c r="L9" s="25">
        <f t="shared" si="1"/>
        <v>120.19938</v>
      </c>
      <c r="M9" s="21"/>
      <c r="N9" s="25">
        <f t="shared" si="2"/>
        <v>0</v>
      </c>
      <c r="O9" s="21">
        <v>0.1</v>
      </c>
      <c r="P9" s="15">
        <f t="shared" si="3"/>
        <v>132.21931800000002</v>
      </c>
      <c r="Q9" s="33"/>
      <c r="R9" s="18"/>
      <c r="S9" s="21">
        <v>8.4000000000000005E-2</v>
      </c>
      <c r="T9" s="25">
        <f t="shared" si="4"/>
        <v>111.06422712000001</v>
      </c>
      <c r="U9" s="21">
        <v>0.2</v>
      </c>
      <c r="V9" s="25">
        <f t="shared" si="9"/>
        <v>264.43863600000003</v>
      </c>
      <c r="W9" s="21"/>
      <c r="X9" s="15">
        <f t="shared" si="5"/>
        <v>0</v>
      </c>
      <c r="Y9" s="29"/>
      <c r="Z9" s="29"/>
      <c r="AA9" s="20"/>
      <c r="AB9" s="25"/>
      <c r="AC9" s="25"/>
      <c r="AD9" s="25"/>
      <c r="AE9" s="25"/>
      <c r="AF9" s="25"/>
      <c r="AG9" s="25"/>
      <c r="AH9" s="25"/>
      <c r="AI9" s="25">
        <f t="shared" si="6"/>
        <v>1829.9153611199999</v>
      </c>
      <c r="AJ9" s="25"/>
      <c r="AK9" s="15">
        <f t="shared" si="7"/>
        <v>1829.9153611199999</v>
      </c>
    </row>
    <row r="10" spans="1:37" x14ac:dyDescent="0.15">
      <c r="A10" s="73"/>
      <c r="B10" s="74"/>
      <c r="C10" s="21"/>
      <c r="D10" s="21" t="s">
        <v>39</v>
      </c>
      <c r="E10" s="1">
        <v>13</v>
      </c>
      <c r="F10" s="21">
        <v>1</v>
      </c>
      <c r="G10" s="25">
        <v>10.82</v>
      </c>
      <c r="H10" s="25">
        <f>E10*F10*G10*4.2</f>
        <v>590.77200000000005</v>
      </c>
      <c r="I10" s="21">
        <v>0.15</v>
      </c>
      <c r="J10" s="25">
        <f t="shared" si="8"/>
        <v>88.615800000000007</v>
      </c>
      <c r="K10" s="25">
        <v>0.1</v>
      </c>
      <c r="L10" s="25">
        <f t="shared" si="1"/>
        <v>67.938780000000008</v>
      </c>
      <c r="M10" s="21"/>
      <c r="N10" s="25">
        <f t="shared" si="2"/>
        <v>0</v>
      </c>
      <c r="O10" s="21">
        <v>0.1</v>
      </c>
      <c r="P10" s="15">
        <f t="shared" si="3"/>
        <v>74.732658000000015</v>
      </c>
      <c r="Q10" s="33"/>
      <c r="R10" s="18"/>
      <c r="S10" s="21">
        <v>8.4000000000000005E-2</v>
      </c>
      <c r="T10" s="25">
        <f t="shared" si="4"/>
        <v>62.775432720000019</v>
      </c>
      <c r="U10" s="21">
        <v>0.2</v>
      </c>
      <c r="V10" s="25">
        <f t="shared" si="9"/>
        <v>149.46531600000003</v>
      </c>
      <c r="W10" s="21"/>
      <c r="X10" s="15">
        <f t="shared" si="5"/>
        <v>0</v>
      </c>
      <c r="Y10" s="29"/>
      <c r="Z10" s="29"/>
      <c r="AA10" s="20"/>
      <c r="AB10" s="25"/>
      <c r="AC10" s="25"/>
      <c r="AD10" s="25"/>
      <c r="AE10" s="25"/>
      <c r="AF10" s="25"/>
      <c r="AG10" s="25"/>
      <c r="AH10" s="25"/>
      <c r="AI10" s="25">
        <f t="shared" si="6"/>
        <v>1034.2999867200001</v>
      </c>
      <c r="AJ10" s="25"/>
      <c r="AK10" s="15">
        <f t="shared" si="7"/>
        <v>1034.2999867200001</v>
      </c>
    </row>
    <row r="11" spans="1:37" x14ac:dyDescent="0.15">
      <c r="A11" s="73"/>
      <c r="B11" s="74"/>
      <c r="C11" s="21"/>
      <c r="D11" s="21" t="s">
        <v>100</v>
      </c>
      <c r="E11" s="1">
        <v>30</v>
      </c>
      <c r="F11" s="21">
        <v>1</v>
      </c>
      <c r="G11" s="25">
        <v>10.82</v>
      </c>
      <c r="H11" s="25">
        <f>E11*F11*G11*4.2</f>
        <v>1363.3200000000002</v>
      </c>
      <c r="I11" s="21">
        <v>0.15</v>
      </c>
      <c r="J11" s="25">
        <f t="shared" si="8"/>
        <v>204.49800000000002</v>
      </c>
      <c r="K11" s="25">
        <v>0.1</v>
      </c>
      <c r="L11" s="25">
        <f t="shared" si="1"/>
        <v>156.78180000000003</v>
      </c>
      <c r="M11" s="21"/>
      <c r="N11" s="25">
        <f t="shared" si="2"/>
        <v>0</v>
      </c>
      <c r="O11" s="21">
        <v>0.1</v>
      </c>
      <c r="P11" s="15">
        <f t="shared" si="3"/>
        <v>172.45998000000003</v>
      </c>
      <c r="Q11" s="33"/>
      <c r="R11" s="18"/>
      <c r="S11" s="21">
        <v>8.4000000000000005E-2</v>
      </c>
      <c r="T11" s="25">
        <f t="shared" si="4"/>
        <v>144.86638320000003</v>
      </c>
      <c r="U11" s="21">
        <v>0.2</v>
      </c>
      <c r="V11" s="25">
        <f t="shared" si="9"/>
        <v>344.91996000000006</v>
      </c>
      <c r="W11" s="21"/>
      <c r="X11" s="15">
        <f t="shared" si="5"/>
        <v>0</v>
      </c>
      <c r="Y11" s="29"/>
      <c r="Z11" s="29"/>
      <c r="AA11" s="20"/>
      <c r="AB11" s="25"/>
      <c r="AC11" s="25"/>
      <c r="AD11" s="25"/>
      <c r="AE11" s="25"/>
      <c r="AF11" s="25"/>
      <c r="AG11" s="25"/>
      <c r="AH11" s="25"/>
      <c r="AI11" s="25">
        <f t="shared" si="6"/>
        <v>2386.8461232000004</v>
      </c>
      <c r="AJ11" s="71"/>
      <c r="AK11" s="15">
        <f t="shared" si="7"/>
        <v>2386.8461232000004</v>
      </c>
    </row>
    <row r="12" spans="1:37" x14ac:dyDescent="0.15">
      <c r="A12" s="73"/>
      <c r="B12" s="74"/>
      <c r="C12" s="21"/>
      <c r="D12" s="21" t="s">
        <v>63</v>
      </c>
      <c r="E12" s="21">
        <v>27</v>
      </c>
      <c r="F12" s="21">
        <v>1</v>
      </c>
      <c r="G12" s="25">
        <v>10.82</v>
      </c>
      <c r="H12" s="25">
        <f t="shared" si="0"/>
        <v>1226.9880000000001</v>
      </c>
      <c r="I12" s="21">
        <v>0.15</v>
      </c>
      <c r="J12" s="25">
        <f t="shared" si="8"/>
        <v>184.04820000000001</v>
      </c>
      <c r="K12" s="25">
        <v>0.1</v>
      </c>
      <c r="L12" s="25">
        <f t="shared" si="1"/>
        <v>141.10362000000001</v>
      </c>
      <c r="M12" s="21"/>
      <c r="N12" s="25">
        <f t="shared" si="2"/>
        <v>0</v>
      </c>
      <c r="O12" s="21">
        <v>0.1</v>
      </c>
      <c r="P12" s="15">
        <f t="shared" si="3"/>
        <v>155.21398200000002</v>
      </c>
      <c r="Q12" s="33"/>
      <c r="R12" s="18"/>
      <c r="S12" s="21">
        <v>8.4000000000000005E-2</v>
      </c>
      <c r="T12" s="25">
        <f t="shared" si="4"/>
        <v>130.37974488</v>
      </c>
      <c r="U12" s="21">
        <v>0.2</v>
      </c>
      <c r="V12" s="25">
        <f t="shared" si="9"/>
        <v>310.42796400000003</v>
      </c>
      <c r="W12" s="21"/>
      <c r="X12" s="15">
        <f t="shared" si="5"/>
        <v>0</v>
      </c>
      <c r="Y12" s="29"/>
      <c r="Z12" s="29"/>
      <c r="AA12" s="20"/>
      <c r="AB12" s="25"/>
      <c r="AC12" s="25"/>
      <c r="AD12" s="25"/>
      <c r="AE12" s="25"/>
      <c r="AF12" s="25"/>
      <c r="AG12" s="25"/>
      <c r="AH12" s="25"/>
      <c r="AI12" s="25">
        <f t="shared" si="6"/>
        <v>2148.1615108800002</v>
      </c>
      <c r="AK12" s="15">
        <f t="shared" si="7"/>
        <v>2148.1615108800002</v>
      </c>
    </row>
    <row r="13" spans="1:37" x14ac:dyDescent="0.15">
      <c r="A13" s="73"/>
      <c r="B13" s="74"/>
      <c r="C13" s="21"/>
      <c r="D13" s="21" t="s">
        <v>44</v>
      </c>
      <c r="E13" s="21">
        <v>20</v>
      </c>
      <c r="F13" s="21">
        <v>2</v>
      </c>
      <c r="G13" s="25">
        <v>10.82</v>
      </c>
      <c r="H13" s="25">
        <f>E13*F13*G13*4.2</f>
        <v>1817.7600000000002</v>
      </c>
      <c r="I13" s="21">
        <v>0.15</v>
      </c>
      <c r="J13" s="25">
        <f t="shared" si="8"/>
        <v>272.66400000000004</v>
      </c>
      <c r="K13" s="25">
        <v>0.1</v>
      </c>
      <c r="L13" s="25">
        <f t="shared" si="1"/>
        <v>209.04240000000004</v>
      </c>
      <c r="M13" s="21"/>
      <c r="N13" s="25">
        <f t="shared" si="2"/>
        <v>0</v>
      </c>
      <c r="O13" s="21">
        <v>0.1</v>
      </c>
      <c r="P13" s="15">
        <f t="shared" si="3"/>
        <v>229.94664000000003</v>
      </c>
      <c r="Q13" s="33"/>
      <c r="R13" s="18"/>
      <c r="S13" s="21">
        <v>8.4000000000000005E-2</v>
      </c>
      <c r="T13" s="25">
        <f t="shared" si="4"/>
        <v>193.15517760000003</v>
      </c>
      <c r="U13" s="21">
        <v>0.2</v>
      </c>
      <c r="V13" s="25">
        <f t="shared" si="9"/>
        <v>459.89328000000006</v>
      </c>
      <c r="W13" s="21"/>
      <c r="X13" s="15">
        <f t="shared" si="5"/>
        <v>0</v>
      </c>
      <c r="Y13" s="29"/>
      <c r="Z13" s="29"/>
      <c r="AA13" s="20"/>
      <c r="AB13" s="25"/>
      <c r="AC13" s="25"/>
      <c r="AD13" s="25"/>
      <c r="AE13" s="25"/>
      <c r="AF13" s="25"/>
      <c r="AG13" s="25"/>
      <c r="AH13" s="25"/>
      <c r="AI13" s="25">
        <f t="shared" si="6"/>
        <v>3182.4614976000007</v>
      </c>
      <c r="AK13" s="15">
        <f t="shared" si="7"/>
        <v>3182.4614976000007</v>
      </c>
    </row>
    <row r="14" spans="1:37" x14ac:dyDescent="0.15">
      <c r="A14" s="73"/>
      <c r="B14" s="74"/>
      <c r="C14" s="21" t="s">
        <v>101</v>
      </c>
      <c r="D14" s="21" t="s">
        <v>40</v>
      </c>
      <c r="E14" s="21">
        <v>16</v>
      </c>
      <c r="F14" s="21">
        <v>2</v>
      </c>
      <c r="G14" s="25">
        <v>10.82</v>
      </c>
      <c r="H14" s="25">
        <f>E14*F14*G14*4.2</f>
        <v>1454.2080000000001</v>
      </c>
      <c r="I14" s="21">
        <v>0.15</v>
      </c>
      <c r="J14" s="25">
        <f t="shared" si="8"/>
        <v>218.13120000000001</v>
      </c>
      <c r="K14" s="25">
        <v>0.1</v>
      </c>
      <c r="L14" s="25">
        <f t="shared" si="1"/>
        <v>167.23392000000001</v>
      </c>
      <c r="M14" s="21"/>
      <c r="N14" s="25">
        <f t="shared" si="2"/>
        <v>0</v>
      </c>
      <c r="O14" s="21">
        <v>0.1</v>
      </c>
      <c r="P14" s="15">
        <f t="shared" si="3"/>
        <v>183.957312</v>
      </c>
      <c r="Q14" s="33"/>
      <c r="R14" s="18"/>
      <c r="S14" s="21"/>
      <c r="T14" s="25"/>
      <c r="U14" s="21"/>
      <c r="V14" s="25"/>
      <c r="W14" s="21"/>
      <c r="X14" s="15">
        <f t="shared" si="5"/>
        <v>0</v>
      </c>
      <c r="Y14" s="29"/>
      <c r="Z14" s="29"/>
      <c r="AA14" s="20"/>
      <c r="AB14" s="25"/>
      <c r="AC14" s="25"/>
      <c r="AD14" s="25"/>
      <c r="AE14" s="25"/>
      <c r="AF14" s="25"/>
      <c r="AG14" s="25"/>
      <c r="AH14" s="25"/>
      <c r="AI14" s="25">
        <f t="shared" si="6"/>
        <v>2023.530432</v>
      </c>
      <c r="AK14" s="15">
        <f>AI14</f>
        <v>2023.530432</v>
      </c>
    </row>
    <row r="15" spans="1:37" x14ac:dyDescent="0.15">
      <c r="A15" s="73"/>
      <c r="B15" s="74"/>
      <c r="C15" s="21"/>
      <c r="D15" s="21" t="s">
        <v>49</v>
      </c>
      <c r="E15" s="21">
        <v>25</v>
      </c>
      <c r="F15" s="21">
        <v>2</v>
      </c>
      <c r="G15" s="25">
        <v>10.82</v>
      </c>
      <c r="H15" s="25">
        <f t="shared" si="0"/>
        <v>2272.2000000000003</v>
      </c>
      <c r="I15" s="21">
        <v>0.15</v>
      </c>
      <c r="J15" s="25">
        <f t="shared" si="8"/>
        <v>340.83000000000004</v>
      </c>
      <c r="K15" s="25">
        <v>0.1</v>
      </c>
      <c r="L15" s="25">
        <f t="shared" si="1"/>
        <v>261.30300000000005</v>
      </c>
      <c r="M15" s="21"/>
      <c r="N15" s="25">
        <f t="shared" si="2"/>
        <v>0</v>
      </c>
      <c r="O15" s="21">
        <v>0.1</v>
      </c>
      <c r="P15" s="15">
        <f t="shared" si="3"/>
        <v>287.43330000000003</v>
      </c>
      <c r="Q15" s="33"/>
      <c r="R15" s="18"/>
      <c r="S15" s="21"/>
      <c r="T15" s="25"/>
      <c r="U15" s="21"/>
      <c r="V15" s="25"/>
      <c r="W15" s="21"/>
      <c r="X15" s="15">
        <f t="shared" si="5"/>
        <v>0</v>
      </c>
      <c r="Y15" s="29"/>
      <c r="Z15" s="29"/>
      <c r="AA15" s="20"/>
      <c r="AB15" s="25"/>
      <c r="AC15" s="25"/>
      <c r="AD15" s="25"/>
      <c r="AE15" s="25"/>
      <c r="AF15" s="25"/>
      <c r="AG15" s="25"/>
      <c r="AH15" s="25"/>
      <c r="AI15" s="25">
        <f t="shared" si="6"/>
        <v>3161.7663000000002</v>
      </c>
      <c r="AJ15" s="25"/>
      <c r="AK15" s="15">
        <f t="shared" si="7"/>
        <v>3161.7663000000002</v>
      </c>
    </row>
    <row r="16" spans="1:37" x14ac:dyDescent="0.15">
      <c r="A16" s="73"/>
      <c r="B16" s="74"/>
      <c r="C16" s="21"/>
      <c r="D16" s="21"/>
      <c r="E16" s="21"/>
      <c r="F16" s="21"/>
      <c r="G16" s="25"/>
      <c r="H16" s="25"/>
      <c r="I16" s="21"/>
      <c r="J16" s="25"/>
      <c r="K16" s="25"/>
      <c r="L16" s="25"/>
      <c r="M16" s="21"/>
      <c r="N16" s="25"/>
      <c r="O16" s="21"/>
      <c r="P16" s="15"/>
      <c r="Q16" s="33"/>
      <c r="R16" s="18"/>
      <c r="S16" s="21"/>
      <c r="T16" s="25"/>
      <c r="U16" s="21"/>
      <c r="V16" s="25"/>
      <c r="W16" s="21"/>
      <c r="X16" s="15">
        <f t="shared" si="5"/>
        <v>0</v>
      </c>
      <c r="Y16" s="29"/>
      <c r="Z16" s="29"/>
      <c r="AA16" s="20">
        <f>G16*F16*4.2+G16*F16*4.2*I16</f>
        <v>0</v>
      </c>
      <c r="AB16" s="25"/>
      <c r="AC16" s="25"/>
      <c r="AD16" s="25"/>
      <c r="AE16" s="25"/>
      <c r="AF16" s="25"/>
      <c r="AG16" s="25"/>
      <c r="AH16" s="25"/>
      <c r="AI16" s="25">
        <f>H16+J16+L16+N16+P16+T16+V16+X16+AB16+AC16+AD16+AF16+AG16+AA16</f>
        <v>0</v>
      </c>
      <c r="AJ16" s="25"/>
      <c r="AK16" s="15">
        <f t="shared" si="7"/>
        <v>0</v>
      </c>
    </row>
    <row r="17" spans="1:45" ht="11.45" customHeight="1" x14ac:dyDescent="0.15">
      <c r="A17" s="73"/>
      <c r="B17" s="74"/>
      <c r="C17" s="43" t="s">
        <v>74</v>
      </c>
      <c r="D17" s="21"/>
      <c r="E17" s="21"/>
      <c r="F17" s="21"/>
      <c r="G17" s="25"/>
      <c r="H17" s="25"/>
      <c r="I17" s="21"/>
      <c r="J17" s="38"/>
      <c r="K17" s="38"/>
      <c r="L17" s="38"/>
      <c r="M17" s="50"/>
      <c r="N17" s="38"/>
      <c r="O17" s="50"/>
      <c r="P17" s="34"/>
      <c r="Q17" s="33"/>
      <c r="R17" s="18"/>
      <c r="S17" s="21"/>
      <c r="T17" s="25"/>
      <c r="U17" s="21"/>
      <c r="V17" s="25"/>
      <c r="W17" s="21"/>
      <c r="X17" s="15"/>
      <c r="Y17" s="29"/>
      <c r="Z17" s="29"/>
      <c r="AA17" s="20"/>
      <c r="AB17" s="25"/>
      <c r="AC17" s="25">
        <v>1500</v>
      </c>
      <c r="AD17" s="25"/>
      <c r="AE17" s="25"/>
      <c r="AF17" s="25"/>
      <c r="AG17" s="25"/>
      <c r="AH17" s="25"/>
      <c r="AI17" s="25">
        <f>H17+J17+L17+N17+P17+T17+V17+X17+AB17+AC17+AD17+AF17+AG17</f>
        <v>1500</v>
      </c>
      <c r="AJ17" s="25"/>
      <c r="AK17" s="15">
        <f t="shared" si="7"/>
        <v>1500</v>
      </c>
    </row>
    <row r="18" spans="1:45" x14ac:dyDescent="0.15">
      <c r="A18" s="73"/>
      <c r="B18" s="74"/>
      <c r="C18" s="43" t="s">
        <v>106</v>
      </c>
      <c r="D18" s="21"/>
      <c r="E18" s="21"/>
      <c r="F18" s="21"/>
      <c r="G18" s="21"/>
      <c r="H18" s="25"/>
      <c r="I18" s="21"/>
      <c r="J18" s="38"/>
      <c r="K18" s="38"/>
      <c r="L18" s="38"/>
      <c r="M18" s="50"/>
      <c r="N18" s="38"/>
      <c r="O18" s="50"/>
      <c r="P18" s="34"/>
      <c r="Q18" s="33"/>
      <c r="R18" s="18"/>
      <c r="S18" s="21"/>
      <c r="T18" s="25"/>
      <c r="U18" s="21"/>
      <c r="V18" s="25"/>
      <c r="W18" s="21"/>
      <c r="X18" s="15"/>
      <c r="Y18" s="29"/>
      <c r="Z18" s="29"/>
      <c r="AA18" s="20"/>
      <c r="AB18" s="25"/>
      <c r="AC18" s="25"/>
      <c r="AD18" s="25"/>
      <c r="AE18" s="25"/>
      <c r="AF18" s="25"/>
      <c r="AG18" s="25"/>
      <c r="AH18" s="25"/>
      <c r="AI18" s="25">
        <v>11111</v>
      </c>
      <c r="AJ18" s="25"/>
      <c r="AK18" s="15">
        <v>11111</v>
      </c>
    </row>
    <row r="19" spans="1:45" s="5" customFormat="1" x14ac:dyDescent="0.15">
      <c r="A19" s="73"/>
      <c r="B19" s="74"/>
      <c r="C19" s="26" t="s">
        <v>12</v>
      </c>
      <c r="D19" s="26"/>
      <c r="E19" s="26"/>
      <c r="F19" s="26">
        <f>SUM(F4:F15)</f>
        <v>20</v>
      </c>
      <c r="G19" s="26"/>
      <c r="H19" s="26">
        <f>ROUND((SUM(H4:H16)),2)</f>
        <v>20677.02</v>
      </c>
      <c r="I19" s="26"/>
      <c r="J19" s="26">
        <f>ROUND((SUM(J4:J18)),2)</f>
        <v>3101.55</v>
      </c>
      <c r="K19" s="26"/>
      <c r="L19" s="26">
        <f>SUM(L4:L16)</f>
        <v>2377.8573000000001</v>
      </c>
      <c r="M19" s="26"/>
      <c r="N19" s="26">
        <f>SUM(N4:N16)</f>
        <v>0</v>
      </c>
      <c r="O19" s="26"/>
      <c r="P19" s="16">
        <f>SUM(P4:P16)</f>
        <v>2615.6430300000002</v>
      </c>
      <c r="Q19" s="14"/>
      <c r="R19" s="17">
        <f>SUM(R4:R16)</f>
        <v>0</v>
      </c>
      <c r="S19" s="26"/>
      <c r="T19" s="26">
        <f>SUM(T4:T16)</f>
        <v>1801.1720311200004</v>
      </c>
      <c r="U19" s="26"/>
      <c r="V19" s="26">
        <f>SUM(V4:V16)</f>
        <v>4288.5048360000001</v>
      </c>
      <c r="W19" s="26"/>
      <c r="X19" s="16">
        <f>SUM(X4:X16)</f>
        <v>0</v>
      </c>
      <c r="Y19" s="14"/>
      <c r="Z19" s="17"/>
      <c r="AA19" s="16">
        <f>AA16</f>
        <v>0</v>
      </c>
      <c r="AB19" s="26"/>
      <c r="AC19" s="26">
        <f>SUM(AC4:AC18)</f>
        <v>1500</v>
      </c>
      <c r="AD19" s="26">
        <f>SUM(AD4:AD18)</f>
        <v>0</v>
      </c>
      <c r="AE19" s="26">
        <f>SUM(AE4:AE18)</f>
        <v>0</v>
      </c>
      <c r="AF19" s="26">
        <f>SUM(AF4:AF18)</f>
        <v>0</v>
      </c>
      <c r="AG19" s="26">
        <f>SUM(AG4:AG18)</f>
        <v>0</v>
      </c>
      <c r="AH19" s="26">
        <f>AH18</f>
        <v>0</v>
      </c>
      <c r="AI19" s="26">
        <f>SUM(AI4:AI18)</f>
        <v>47472.750197120004</v>
      </c>
      <c r="AJ19" s="26"/>
      <c r="AK19" s="16">
        <f>SUM(AK4:AK18)</f>
        <v>47472.750197120004</v>
      </c>
    </row>
    <row r="20" spans="1:45" ht="11.45" customHeight="1" x14ac:dyDescent="0.15">
      <c r="A20" s="97">
        <v>2</v>
      </c>
      <c r="B20" s="74" t="s">
        <v>109</v>
      </c>
      <c r="C20" s="21" t="s">
        <v>41</v>
      </c>
      <c r="D20" s="21" t="s">
        <v>33</v>
      </c>
      <c r="E20" s="21">
        <v>30</v>
      </c>
      <c r="F20" s="21">
        <v>2</v>
      </c>
      <c r="G20" s="25">
        <v>10.82</v>
      </c>
      <c r="H20" s="25">
        <f>E20*F20*G20*4.2</f>
        <v>2726.6400000000003</v>
      </c>
      <c r="I20" s="21">
        <v>0.15</v>
      </c>
      <c r="J20" s="25">
        <f t="shared" ref="J20:J27" si="10">H20*I20</f>
        <v>408.99600000000004</v>
      </c>
      <c r="K20" s="25">
        <v>0.1</v>
      </c>
      <c r="L20" s="25">
        <f t="shared" ref="L20:L27" si="11">(H20+J20)*K20</f>
        <v>313.56360000000006</v>
      </c>
      <c r="M20" s="21"/>
      <c r="N20" s="25">
        <f t="shared" ref="N20:N27" si="12">(H20+J20+L20)*M20</f>
        <v>0</v>
      </c>
      <c r="O20" s="21">
        <v>0.1</v>
      </c>
      <c r="P20" s="15">
        <f t="shared" ref="P20:P27" si="13">(H20+J20+L20+N20)*O20</f>
        <v>344.91996000000006</v>
      </c>
      <c r="Q20" s="33"/>
      <c r="R20" s="18">
        <f t="shared" ref="R20:R27" si="14">(H20+J20+L20+N20)*Q20</f>
        <v>0</v>
      </c>
      <c r="S20" s="21"/>
      <c r="T20" s="25">
        <f t="shared" ref="T20:T27" si="15">(H20+J20+L20+N20)*S20</f>
        <v>0</v>
      </c>
      <c r="U20" s="21"/>
      <c r="V20" s="25">
        <f t="shared" ref="V20:V27" si="16">(H20+J20+L20+N20)*U20</f>
        <v>0</v>
      </c>
      <c r="W20" s="21"/>
      <c r="X20" s="15">
        <f t="shared" ref="X20:X27" si="17">(H20+J20+L20+N20)*W20</f>
        <v>0</v>
      </c>
      <c r="Y20" s="29"/>
      <c r="Z20" s="29"/>
      <c r="AA20" s="20"/>
      <c r="AB20" s="25"/>
      <c r="AC20" s="25"/>
      <c r="AD20" s="25"/>
      <c r="AE20" s="25"/>
      <c r="AF20" s="25"/>
      <c r="AG20" s="25"/>
      <c r="AH20" s="25"/>
      <c r="AI20" s="25">
        <f t="shared" ref="AI20:AI29" si="18">H20+J20+L20+N20+P20+T20+V20+X20+AB20+AC20+AD20+AF20+AG20+R20</f>
        <v>3794.1195600000005</v>
      </c>
      <c r="AJ20" s="25"/>
      <c r="AK20" s="15">
        <f t="shared" ref="AK20:AK29" si="19">AI20+AJ20</f>
        <v>3794.1195600000005</v>
      </c>
    </row>
    <row r="21" spans="1:45" x14ac:dyDescent="0.15">
      <c r="A21" s="97"/>
      <c r="B21" s="74"/>
      <c r="C21" s="21"/>
      <c r="D21" s="21" t="s">
        <v>34</v>
      </c>
      <c r="E21" s="21">
        <v>30</v>
      </c>
      <c r="F21" s="21">
        <v>2</v>
      </c>
      <c r="G21" s="25">
        <v>10.82</v>
      </c>
      <c r="H21" s="25">
        <f t="shared" ref="H21:H27" si="20">E21*F21*G21*4.2</f>
        <v>2726.6400000000003</v>
      </c>
      <c r="I21" s="21">
        <v>0.15</v>
      </c>
      <c r="J21" s="25">
        <f t="shared" si="10"/>
        <v>408.99600000000004</v>
      </c>
      <c r="K21" s="25">
        <v>0.1</v>
      </c>
      <c r="L21" s="25">
        <f t="shared" si="11"/>
        <v>313.56360000000006</v>
      </c>
      <c r="M21" s="21"/>
      <c r="N21" s="25">
        <f t="shared" si="12"/>
        <v>0</v>
      </c>
      <c r="O21" s="21">
        <v>0.1</v>
      </c>
      <c r="P21" s="15">
        <f t="shared" si="13"/>
        <v>344.91996000000006</v>
      </c>
      <c r="Q21" s="33"/>
      <c r="R21" s="18">
        <f t="shared" si="14"/>
        <v>0</v>
      </c>
      <c r="S21" s="21"/>
      <c r="T21" s="25">
        <f t="shared" si="15"/>
        <v>0</v>
      </c>
      <c r="U21" s="21"/>
      <c r="V21" s="25">
        <f t="shared" si="16"/>
        <v>0</v>
      </c>
      <c r="W21" s="21"/>
      <c r="X21" s="15">
        <f t="shared" si="17"/>
        <v>0</v>
      </c>
      <c r="Y21" s="29"/>
      <c r="Z21" s="29"/>
      <c r="AA21" s="20"/>
      <c r="AB21" s="25"/>
      <c r="AC21" s="25"/>
      <c r="AD21" s="25"/>
      <c r="AE21" s="25"/>
      <c r="AF21" s="25"/>
      <c r="AG21" s="25"/>
      <c r="AH21" s="25"/>
      <c r="AI21" s="25">
        <f t="shared" si="18"/>
        <v>3794.1195600000005</v>
      </c>
      <c r="AJ21" s="25"/>
      <c r="AK21" s="15">
        <f t="shared" si="19"/>
        <v>3794.1195600000005</v>
      </c>
    </row>
    <row r="22" spans="1:45" x14ac:dyDescent="0.15">
      <c r="A22" s="97"/>
      <c r="B22" s="74"/>
      <c r="C22" s="21"/>
      <c r="D22" s="21" t="s">
        <v>35</v>
      </c>
      <c r="E22" s="21">
        <v>20</v>
      </c>
      <c r="F22" s="21">
        <v>2</v>
      </c>
      <c r="G22" s="25">
        <v>10.82</v>
      </c>
      <c r="H22" s="25">
        <f t="shared" si="20"/>
        <v>1817.7600000000002</v>
      </c>
      <c r="I22" s="21">
        <v>0.15</v>
      </c>
      <c r="J22" s="25">
        <f t="shared" si="10"/>
        <v>272.66400000000004</v>
      </c>
      <c r="K22" s="25">
        <v>0.1</v>
      </c>
      <c r="L22" s="25">
        <f t="shared" si="11"/>
        <v>209.04240000000004</v>
      </c>
      <c r="M22" s="21"/>
      <c r="N22" s="25">
        <f t="shared" si="12"/>
        <v>0</v>
      </c>
      <c r="O22" s="21">
        <v>0.1</v>
      </c>
      <c r="P22" s="15">
        <f t="shared" si="13"/>
        <v>229.94664000000003</v>
      </c>
      <c r="Q22" s="33"/>
      <c r="R22" s="18">
        <f t="shared" si="14"/>
        <v>0</v>
      </c>
      <c r="S22" s="21"/>
      <c r="T22" s="25">
        <f t="shared" si="15"/>
        <v>0</v>
      </c>
      <c r="U22" s="21"/>
      <c r="V22" s="25">
        <f t="shared" si="16"/>
        <v>0</v>
      </c>
      <c r="W22" s="21"/>
      <c r="X22" s="15">
        <f t="shared" si="17"/>
        <v>0</v>
      </c>
      <c r="Y22" s="29"/>
      <c r="Z22" s="29"/>
      <c r="AA22" s="20"/>
      <c r="AB22" s="25"/>
      <c r="AC22" s="25"/>
      <c r="AD22" s="25"/>
      <c r="AE22" s="25"/>
      <c r="AF22" s="25"/>
      <c r="AG22" s="25"/>
      <c r="AH22" s="25"/>
      <c r="AI22" s="25">
        <f t="shared" si="18"/>
        <v>2529.4130400000004</v>
      </c>
      <c r="AJ22" s="25"/>
      <c r="AK22" s="15">
        <f t="shared" si="19"/>
        <v>2529.4130400000004</v>
      </c>
    </row>
    <row r="23" spans="1:45" x14ac:dyDescent="0.15">
      <c r="A23" s="97"/>
      <c r="B23" s="74"/>
      <c r="C23" s="21"/>
      <c r="D23" s="21" t="s">
        <v>36</v>
      </c>
      <c r="E23" s="21">
        <v>16</v>
      </c>
      <c r="F23" s="21">
        <v>2</v>
      </c>
      <c r="G23" s="25">
        <v>10.82</v>
      </c>
      <c r="H23" s="25">
        <f t="shared" si="20"/>
        <v>1454.2080000000001</v>
      </c>
      <c r="I23" s="21">
        <v>0.15</v>
      </c>
      <c r="J23" s="25">
        <f t="shared" si="10"/>
        <v>218.13120000000001</v>
      </c>
      <c r="K23" s="25">
        <v>0.1</v>
      </c>
      <c r="L23" s="25">
        <f t="shared" si="11"/>
        <v>167.23392000000001</v>
      </c>
      <c r="M23" s="21"/>
      <c r="N23" s="25">
        <f t="shared" si="12"/>
        <v>0</v>
      </c>
      <c r="O23" s="21">
        <v>0.1</v>
      </c>
      <c r="P23" s="15">
        <f t="shared" si="13"/>
        <v>183.957312</v>
      </c>
      <c r="Q23" s="33"/>
      <c r="R23" s="18">
        <f t="shared" si="14"/>
        <v>0</v>
      </c>
      <c r="S23" s="21"/>
      <c r="T23" s="25">
        <f t="shared" si="15"/>
        <v>0</v>
      </c>
      <c r="U23" s="21"/>
      <c r="V23" s="25">
        <f t="shared" si="16"/>
        <v>0</v>
      </c>
      <c r="W23" s="21"/>
      <c r="X23" s="15">
        <f t="shared" si="17"/>
        <v>0</v>
      </c>
      <c r="Y23" s="29"/>
      <c r="Z23" s="29"/>
      <c r="AA23" s="20"/>
      <c r="AB23" s="25"/>
      <c r="AC23" s="25"/>
      <c r="AD23" s="25"/>
      <c r="AE23" s="25"/>
      <c r="AF23" s="25"/>
      <c r="AG23" s="25"/>
      <c r="AH23" s="25"/>
      <c r="AI23" s="25">
        <f t="shared" si="18"/>
        <v>2023.530432</v>
      </c>
      <c r="AJ23" s="25"/>
      <c r="AK23" s="15">
        <f t="shared" si="19"/>
        <v>2023.530432</v>
      </c>
    </row>
    <row r="24" spans="1:45" x14ac:dyDescent="0.15">
      <c r="A24" s="97"/>
      <c r="B24" s="74"/>
      <c r="C24" s="21"/>
      <c r="D24" s="21" t="s">
        <v>37</v>
      </c>
      <c r="E24" s="21">
        <v>24</v>
      </c>
      <c r="F24" s="21">
        <v>2</v>
      </c>
      <c r="G24" s="25">
        <v>10.82</v>
      </c>
      <c r="H24" s="25">
        <f t="shared" si="20"/>
        <v>2181.3120000000004</v>
      </c>
      <c r="I24" s="21">
        <v>0.15</v>
      </c>
      <c r="J24" s="25">
        <f t="shared" si="10"/>
        <v>327.19680000000005</v>
      </c>
      <c r="K24" s="25">
        <v>0.1</v>
      </c>
      <c r="L24" s="25">
        <f t="shared" si="11"/>
        <v>250.85088000000007</v>
      </c>
      <c r="M24" s="21"/>
      <c r="N24" s="25">
        <f t="shared" si="12"/>
        <v>0</v>
      </c>
      <c r="O24" s="21">
        <v>0.1</v>
      </c>
      <c r="P24" s="15">
        <f t="shared" si="13"/>
        <v>275.93596800000006</v>
      </c>
      <c r="Q24" s="33"/>
      <c r="R24" s="18">
        <f t="shared" si="14"/>
        <v>0</v>
      </c>
      <c r="S24" s="21"/>
      <c r="T24" s="25">
        <f t="shared" si="15"/>
        <v>0</v>
      </c>
      <c r="U24" s="21"/>
      <c r="V24" s="25">
        <f t="shared" si="16"/>
        <v>0</v>
      </c>
      <c r="W24" s="21"/>
      <c r="X24" s="15">
        <f t="shared" si="17"/>
        <v>0</v>
      </c>
      <c r="Y24" s="29"/>
      <c r="Z24" s="29"/>
      <c r="AA24" s="20"/>
      <c r="AB24" s="25"/>
      <c r="AC24" s="25"/>
      <c r="AD24" s="25"/>
      <c r="AE24" s="25"/>
      <c r="AF24" s="25"/>
      <c r="AG24" s="25"/>
      <c r="AH24" s="25"/>
      <c r="AI24" s="25">
        <f t="shared" si="18"/>
        <v>3035.2956480000007</v>
      </c>
      <c r="AJ24" s="25"/>
      <c r="AK24" s="15">
        <f t="shared" si="19"/>
        <v>3035.2956480000007</v>
      </c>
    </row>
    <row r="25" spans="1:45" x14ac:dyDescent="0.15">
      <c r="A25" s="97"/>
      <c r="B25" s="74"/>
      <c r="C25" s="21"/>
      <c r="D25" s="21" t="s">
        <v>38</v>
      </c>
      <c r="E25" s="21">
        <v>23</v>
      </c>
      <c r="F25" s="21">
        <v>2</v>
      </c>
      <c r="G25" s="25">
        <v>10.82</v>
      </c>
      <c r="H25" s="25">
        <f t="shared" si="20"/>
        <v>2090.424</v>
      </c>
      <c r="I25" s="21">
        <v>0.15</v>
      </c>
      <c r="J25" s="25">
        <f t="shared" si="10"/>
        <v>313.56360000000001</v>
      </c>
      <c r="K25" s="25">
        <v>0.1</v>
      </c>
      <c r="L25" s="25">
        <f t="shared" si="11"/>
        <v>240.39876000000001</v>
      </c>
      <c r="M25" s="21"/>
      <c r="N25" s="25">
        <f t="shared" si="12"/>
        <v>0</v>
      </c>
      <c r="O25" s="21">
        <v>0.1</v>
      </c>
      <c r="P25" s="15">
        <f t="shared" si="13"/>
        <v>264.43863600000003</v>
      </c>
      <c r="Q25" s="33"/>
      <c r="R25" s="18">
        <f t="shared" si="14"/>
        <v>0</v>
      </c>
      <c r="S25" s="21"/>
      <c r="T25" s="25">
        <f t="shared" si="15"/>
        <v>0</v>
      </c>
      <c r="U25" s="21"/>
      <c r="V25" s="25">
        <f t="shared" si="16"/>
        <v>0</v>
      </c>
      <c r="W25" s="21"/>
      <c r="X25" s="15">
        <f t="shared" si="17"/>
        <v>0</v>
      </c>
      <c r="Y25" s="29"/>
      <c r="Z25" s="29"/>
      <c r="AA25" s="20"/>
      <c r="AB25" s="25"/>
      <c r="AC25" s="25"/>
      <c r="AD25" s="25"/>
      <c r="AE25" s="25"/>
      <c r="AF25" s="25"/>
      <c r="AG25" s="25"/>
      <c r="AH25" s="25"/>
      <c r="AI25" s="25">
        <f t="shared" si="18"/>
        <v>2908.8249959999998</v>
      </c>
      <c r="AJ25" s="25"/>
      <c r="AK25" s="15">
        <f t="shared" si="19"/>
        <v>2908.8249959999998</v>
      </c>
    </row>
    <row r="26" spans="1:45" x14ac:dyDescent="0.15">
      <c r="A26" s="97"/>
      <c r="B26" s="74"/>
      <c r="C26" s="21"/>
      <c r="D26" s="21" t="s">
        <v>39</v>
      </c>
      <c r="E26" s="21">
        <v>13</v>
      </c>
      <c r="F26" s="21">
        <v>2</v>
      </c>
      <c r="G26" s="25">
        <v>10.82</v>
      </c>
      <c r="H26" s="25">
        <f t="shared" si="20"/>
        <v>1181.5440000000001</v>
      </c>
      <c r="I26" s="21">
        <v>0.15</v>
      </c>
      <c r="J26" s="25">
        <f t="shared" si="10"/>
        <v>177.23160000000001</v>
      </c>
      <c r="K26" s="25">
        <v>0.1</v>
      </c>
      <c r="L26" s="25">
        <f t="shared" si="11"/>
        <v>135.87756000000002</v>
      </c>
      <c r="M26" s="21"/>
      <c r="N26" s="25">
        <f t="shared" si="12"/>
        <v>0</v>
      </c>
      <c r="O26" s="21">
        <v>0.1</v>
      </c>
      <c r="P26" s="15">
        <f t="shared" si="13"/>
        <v>149.46531600000003</v>
      </c>
      <c r="Q26" s="33"/>
      <c r="R26" s="18">
        <f>(H26+J26+L26+N26)*Q26</f>
        <v>0</v>
      </c>
      <c r="S26" s="21"/>
      <c r="T26" s="25">
        <f t="shared" si="15"/>
        <v>0</v>
      </c>
      <c r="U26" s="21"/>
      <c r="V26" s="25">
        <f t="shared" si="16"/>
        <v>0</v>
      </c>
      <c r="W26" s="21"/>
      <c r="X26" s="15">
        <f t="shared" si="17"/>
        <v>0</v>
      </c>
      <c r="Y26" s="29"/>
      <c r="Z26" s="29"/>
      <c r="AA26" s="20"/>
      <c r="AB26" s="25"/>
      <c r="AC26" s="25"/>
      <c r="AD26" s="25"/>
      <c r="AE26" s="25"/>
      <c r="AF26" s="25"/>
      <c r="AG26" s="25"/>
      <c r="AH26" s="25"/>
      <c r="AI26" s="25">
        <f t="shared" si="18"/>
        <v>1644.1184760000003</v>
      </c>
      <c r="AJ26" s="25"/>
      <c r="AK26" s="15">
        <f t="shared" si="19"/>
        <v>1644.1184760000003</v>
      </c>
    </row>
    <row r="27" spans="1:45" x14ac:dyDescent="0.15">
      <c r="A27" s="97"/>
      <c r="B27" s="74"/>
      <c r="C27" s="21"/>
      <c r="D27" s="21" t="s">
        <v>100</v>
      </c>
      <c r="E27" s="21">
        <v>30</v>
      </c>
      <c r="F27" s="21">
        <v>2</v>
      </c>
      <c r="G27" s="25">
        <v>10.82</v>
      </c>
      <c r="H27" s="25">
        <f t="shared" si="20"/>
        <v>2726.6400000000003</v>
      </c>
      <c r="I27" s="21">
        <v>0.15</v>
      </c>
      <c r="J27" s="25">
        <f t="shared" si="10"/>
        <v>408.99600000000004</v>
      </c>
      <c r="K27" s="25">
        <v>0.1</v>
      </c>
      <c r="L27" s="25">
        <f t="shared" si="11"/>
        <v>313.56360000000006</v>
      </c>
      <c r="M27" s="21"/>
      <c r="N27" s="25">
        <f t="shared" si="12"/>
        <v>0</v>
      </c>
      <c r="O27" s="21">
        <v>0.1</v>
      </c>
      <c r="P27" s="15">
        <f t="shared" si="13"/>
        <v>344.91996000000006</v>
      </c>
      <c r="Q27" s="33"/>
      <c r="R27" s="18">
        <f t="shared" si="14"/>
        <v>0</v>
      </c>
      <c r="S27" s="21"/>
      <c r="T27" s="25">
        <f t="shared" si="15"/>
        <v>0</v>
      </c>
      <c r="U27" s="21"/>
      <c r="V27" s="25">
        <f t="shared" si="16"/>
        <v>0</v>
      </c>
      <c r="W27" s="21"/>
      <c r="X27" s="15">
        <f t="shared" si="17"/>
        <v>0</v>
      </c>
      <c r="Y27" s="29"/>
      <c r="Z27" s="29"/>
      <c r="AA27" s="20"/>
      <c r="AB27" s="25"/>
      <c r="AC27" s="25"/>
      <c r="AD27" s="25"/>
      <c r="AE27" s="25"/>
      <c r="AF27" s="25"/>
      <c r="AG27" s="25"/>
      <c r="AH27" s="25"/>
      <c r="AI27" s="25">
        <f t="shared" si="18"/>
        <v>3794.1195600000005</v>
      </c>
      <c r="AJ27" s="25"/>
      <c r="AK27" s="15">
        <f t="shared" si="19"/>
        <v>3794.1195600000005</v>
      </c>
    </row>
    <row r="28" spans="1:45" ht="11.45" customHeight="1" x14ac:dyDescent="0.15">
      <c r="A28" s="97"/>
      <c r="B28" s="74"/>
      <c r="C28" s="43"/>
      <c r="D28" s="21"/>
      <c r="E28" s="21"/>
      <c r="F28" s="21"/>
      <c r="G28" s="21"/>
      <c r="H28" s="25"/>
      <c r="I28" s="21"/>
      <c r="J28" s="25"/>
      <c r="K28" s="38"/>
      <c r="L28" s="38"/>
      <c r="M28" s="50"/>
      <c r="N28" s="38"/>
      <c r="O28" s="50"/>
      <c r="P28" s="34"/>
      <c r="Q28" s="37"/>
      <c r="R28" s="18"/>
      <c r="S28" s="21"/>
      <c r="T28" s="25"/>
      <c r="U28" s="21"/>
      <c r="V28" s="25"/>
      <c r="W28" s="21"/>
      <c r="X28" s="15"/>
      <c r="Y28" s="29"/>
      <c r="Z28" s="29"/>
      <c r="AA28" s="20">
        <f>G28*F28*4.2</f>
        <v>0</v>
      </c>
      <c r="AB28" s="25"/>
      <c r="AC28" s="25"/>
      <c r="AD28" s="25"/>
      <c r="AE28" s="25"/>
      <c r="AF28" s="25"/>
      <c r="AG28" s="25"/>
      <c r="AH28" s="25"/>
      <c r="AI28" s="25">
        <f t="shared" si="18"/>
        <v>0</v>
      </c>
      <c r="AJ28" s="25"/>
      <c r="AK28" s="15">
        <f t="shared" si="19"/>
        <v>0</v>
      </c>
    </row>
    <row r="29" spans="1:45" ht="11.45" customHeight="1" x14ac:dyDescent="0.15">
      <c r="A29" s="97"/>
      <c r="B29" s="74"/>
      <c r="C29" s="43" t="s">
        <v>74</v>
      </c>
      <c r="D29" s="21"/>
      <c r="E29" s="21"/>
      <c r="F29" s="21"/>
      <c r="G29" s="21"/>
      <c r="H29" s="25"/>
      <c r="I29" s="21"/>
      <c r="J29" s="38"/>
      <c r="K29" s="38"/>
      <c r="L29" s="38"/>
      <c r="M29" s="50"/>
      <c r="N29" s="38"/>
      <c r="O29" s="50"/>
      <c r="P29" s="34"/>
      <c r="Q29" s="70"/>
      <c r="R29" s="18"/>
      <c r="S29" s="21"/>
      <c r="T29" s="25"/>
      <c r="U29" s="21"/>
      <c r="V29" s="25"/>
      <c r="W29" s="21"/>
      <c r="X29" s="15"/>
      <c r="Y29" s="29"/>
      <c r="Z29" s="31"/>
      <c r="AA29" s="15"/>
      <c r="AB29" s="39"/>
      <c r="AC29" s="25">
        <v>1500</v>
      </c>
      <c r="AD29" s="25">
        <v>6500</v>
      </c>
      <c r="AE29" s="25"/>
      <c r="AF29" s="25"/>
      <c r="AG29" s="25"/>
      <c r="AH29" s="27"/>
      <c r="AI29" s="25">
        <f t="shared" si="18"/>
        <v>8000</v>
      </c>
      <c r="AJ29" s="25"/>
      <c r="AK29" s="15">
        <f t="shared" si="19"/>
        <v>8000</v>
      </c>
    </row>
    <row r="30" spans="1:45" x14ac:dyDescent="0.15">
      <c r="A30" s="97"/>
      <c r="B30" s="74"/>
      <c r="C30" s="43"/>
      <c r="D30" s="21"/>
      <c r="E30" s="21"/>
      <c r="F30" s="21"/>
      <c r="G30" s="21"/>
      <c r="H30" s="25"/>
      <c r="I30" s="21"/>
      <c r="J30" s="38"/>
      <c r="K30" s="38"/>
      <c r="L30" s="38"/>
      <c r="M30" s="50"/>
      <c r="N30" s="38"/>
      <c r="O30" s="50"/>
      <c r="P30" s="34"/>
      <c r="Q30" s="33"/>
      <c r="R30" s="18"/>
      <c r="S30" s="21"/>
      <c r="T30" s="25"/>
      <c r="U30" s="21"/>
      <c r="V30" s="25"/>
      <c r="W30" s="21"/>
      <c r="X30" s="15"/>
      <c r="Y30" s="29"/>
      <c r="Z30" s="29"/>
      <c r="AA30" s="20"/>
      <c r="AB30" s="25"/>
      <c r="AC30" s="25"/>
      <c r="AD30" s="25"/>
      <c r="AE30" s="25"/>
      <c r="AF30" s="25"/>
      <c r="AG30" s="25"/>
      <c r="AH30" s="25"/>
      <c r="AI30" s="25"/>
      <c r="AJ30" s="25"/>
      <c r="AK30" s="15">
        <f>AH30</f>
        <v>0</v>
      </c>
    </row>
    <row r="31" spans="1:45" x14ac:dyDescent="0.15">
      <c r="A31" s="97"/>
      <c r="B31" s="74"/>
      <c r="C31" s="22" t="s">
        <v>12</v>
      </c>
      <c r="D31" s="22"/>
      <c r="E31" s="22"/>
      <c r="F31" s="53">
        <f>SUM(F20:F27)</f>
        <v>16</v>
      </c>
      <c r="G31" s="22"/>
      <c r="H31" s="26">
        <f>SUM(H20:H27)</f>
        <v>16905.168000000001</v>
      </c>
      <c r="I31" s="22"/>
      <c r="J31" s="26">
        <f>SUM(J20:J28)</f>
        <v>2535.7752000000005</v>
      </c>
      <c r="K31" s="26"/>
      <c r="L31" s="26">
        <f>SUM(L20:L27)</f>
        <v>1944.0943200000002</v>
      </c>
      <c r="M31" s="22"/>
      <c r="N31" s="26">
        <f>SUM(N20:N27)</f>
        <v>0</v>
      </c>
      <c r="O31" s="22"/>
      <c r="P31" s="16">
        <f>SUM(P20:P27)</f>
        <v>2138.5037520000001</v>
      </c>
      <c r="Q31" s="36"/>
      <c r="R31" s="17">
        <f>SUM(R20:R28)</f>
        <v>0</v>
      </c>
      <c r="S31" s="22"/>
      <c r="T31" s="26">
        <f>SUM(T20:T27)</f>
        <v>0</v>
      </c>
      <c r="U31" s="22"/>
      <c r="V31" s="26">
        <f>SUM(V20:V27)</f>
        <v>0</v>
      </c>
      <c r="W31" s="22"/>
      <c r="X31" s="16">
        <f>SUM(X20:X27)</f>
        <v>0</v>
      </c>
      <c r="Y31" s="36"/>
      <c r="Z31" s="30"/>
      <c r="AA31" s="16">
        <f>AA28</f>
        <v>0</v>
      </c>
      <c r="AB31" s="26"/>
      <c r="AC31" s="26">
        <f>SUM(AC20:AC29)</f>
        <v>1500</v>
      </c>
      <c r="AD31" s="26">
        <f>SUM(AD20:AD29)</f>
        <v>6500</v>
      </c>
      <c r="AE31" s="26">
        <f>SUM(AE20:AE29)</f>
        <v>0</v>
      </c>
      <c r="AF31" s="26">
        <f>SUM(AF20:AF29)</f>
        <v>0</v>
      </c>
      <c r="AG31" s="26">
        <f>SUM(AG20:AG29)</f>
        <v>0</v>
      </c>
      <c r="AH31" s="26">
        <f>AH30</f>
        <v>0</v>
      </c>
      <c r="AI31" s="26">
        <f>SUM(AI20:AI29)</f>
        <v>31523.541272000002</v>
      </c>
      <c r="AJ31" s="26"/>
      <c r="AK31" s="16">
        <f>SUM(AK20:AK29)</f>
        <v>31523.541272000002</v>
      </c>
      <c r="AO31" s="76"/>
      <c r="AP31" s="77"/>
      <c r="AQ31" s="77"/>
      <c r="AR31" s="77"/>
      <c r="AS31" s="78"/>
    </row>
    <row r="32" spans="1:45" ht="11.45" customHeight="1" x14ac:dyDescent="0.15">
      <c r="A32" s="73">
        <v>3</v>
      </c>
      <c r="B32" s="74" t="s">
        <v>108</v>
      </c>
      <c r="C32" s="21" t="s">
        <v>51</v>
      </c>
      <c r="D32" s="21" t="s">
        <v>65</v>
      </c>
      <c r="E32" s="21">
        <v>16</v>
      </c>
      <c r="F32" s="21">
        <v>3</v>
      </c>
      <c r="G32" s="25">
        <v>10.82</v>
      </c>
      <c r="H32" s="25">
        <f>E32*F32*G32*4.2</f>
        <v>2181.3120000000004</v>
      </c>
      <c r="I32" s="21">
        <v>0.05</v>
      </c>
      <c r="J32" s="25">
        <f>H32*I32</f>
        <v>109.06560000000002</v>
      </c>
      <c r="K32" s="25">
        <v>0.15</v>
      </c>
      <c r="L32" s="25">
        <f>(H32+J32)*K32</f>
        <v>343.55664000000002</v>
      </c>
      <c r="M32" s="21">
        <v>2</v>
      </c>
      <c r="N32" s="25">
        <f>(H32+J32+L32)*M32</f>
        <v>5267.868480000001</v>
      </c>
      <c r="O32" s="21">
        <v>0.2</v>
      </c>
      <c r="P32" s="15">
        <f>(H32+J32+L32+N32)*O32</f>
        <v>1580.3605440000003</v>
      </c>
      <c r="Q32" s="37"/>
      <c r="R32" s="18">
        <f>(H32+J32+L32+N32)*Q32</f>
        <v>0</v>
      </c>
      <c r="S32" s="21"/>
      <c r="T32" s="25">
        <f>(H32+J32+L32+N32)*S32</f>
        <v>0</v>
      </c>
      <c r="U32" s="21"/>
      <c r="V32" s="25">
        <f>(H32+J32+L32+N32)*U32</f>
        <v>0</v>
      </c>
      <c r="W32" s="21"/>
      <c r="X32" s="15">
        <f>(H32+J32+L32+N32)*W32</f>
        <v>0</v>
      </c>
      <c r="Y32" s="29"/>
      <c r="Z32" s="29"/>
      <c r="AA32" s="20"/>
      <c r="AB32" s="25"/>
      <c r="AC32" s="25"/>
      <c r="AD32" s="25"/>
      <c r="AE32" s="25"/>
      <c r="AF32" s="25"/>
      <c r="AG32" s="25"/>
      <c r="AH32" s="25"/>
      <c r="AI32" s="25">
        <f>H32+J32+L32+N32+P32+T32+V32+X32+AB32+AC32+AD32+AF32+AG32</f>
        <v>9482.1632640000025</v>
      </c>
      <c r="AJ32" s="25"/>
      <c r="AK32" s="15">
        <f t="shared" ref="AK32:AK38" si="21">AI32+AJ32</f>
        <v>9482.1632640000025</v>
      </c>
    </row>
    <row r="33" spans="1:45" ht="11.45" customHeight="1" x14ac:dyDescent="0.15">
      <c r="A33" s="73"/>
      <c r="B33" s="74"/>
      <c r="C33" s="21"/>
      <c r="D33" s="21" t="s">
        <v>48</v>
      </c>
      <c r="E33" s="21">
        <v>15</v>
      </c>
      <c r="F33" s="21">
        <v>3</v>
      </c>
      <c r="G33" s="25">
        <v>10.82</v>
      </c>
      <c r="H33" s="25">
        <f>E33*F33*G33*4.2</f>
        <v>2044.9800000000002</v>
      </c>
      <c r="I33" s="21">
        <v>0.05</v>
      </c>
      <c r="J33" s="25">
        <f>H33*I33</f>
        <v>102.24900000000002</v>
      </c>
      <c r="K33" s="25">
        <v>0.15</v>
      </c>
      <c r="L33" s="25">
        <f>(H33+J33)*K33</f>
        <v>322.08435000000003</v>
      </c>
      <c r="M33" s="21">
        <v>2</v>
      </c>
      <c r="N33" s="25">
        <f>(H33+J33+L33)*M33</f>
        <v>4938.6267000000007</v>
      </c>
      <c r="O33" s="21">
        <v>0.2</v>
      </c>
      <c r="P33" s="15">
        <f>(H33+J33+L33+N33)*O33</f>
        <v>1481.5880100000004</v>
      </c>
      <c r="Q33" s="37"/>
      <c r="R33" s="18">
        <f>(H33+J33+L33+N33)*Q33</f>
        <v>0</v>
      </c>
      <c r="S33" s="21"/>
      <c r="T33" s="25">
        <f>(H33+J33+L33+N33)*S33</f>
        <v>0</v>
      </c>
      <c r="U33" s="21"/>
      <c r="V33" s="25">
        <f>(H33+J33+L33+N33)*U33</f>
        <v>0</v>
      </c>
      <c r="W33" s="21"/>
      <c r="X33" s="15">
        <f>(H33+J33+L33+N33)*W33</f>
        <v>0</v>
      </c>
      <c r="Y33" s="29"/>
      <c r="Z33" s="29"/>
      <c r="AA33" s="20"/>
      <c r="AB33" s="25"/>
      <c r="AC33" s="25"/>
      <c r="AD33" s="25"/>
      <c r="AE33" s="25"/>
      <c r="AF33" s="25"/>
      <c r="AG33" s="25"/>
      <c r="AH33" s="25"/>
      <c r="AI33" s="25">
        <f>H33+J33+L33+N33+P33+T33+V33+X33+AB33+AC33+AD33+AF33+AG33</f>
        <v>8889.5280600000006</v>
      </c>
      <c r="AJ33" s="25"/>
      <c r="AK33" s="15">
        <f t="shared" si="21"/>
        <v>8889.5280600000006</v>
      </c>
    </row>
    <row r="34" spans="1:45" ht="11.45" customHeight="1" x14ac:dyDescent="0.15">
      <c r="A34" s="73"/>
      <c r="B34" s="74"/>
      <c r="C34" s="21"/>
      <c r="D34" s="21" t="s">
        <v>49</v>
      </c>
      <c r="E34" s="21">
        <v>13</v>
      </c>
      <c r="F34" s="21">
        <v>6</v>
      </c>
      <c r="G34" s="25">
        <v>10.82</v>
      </c>
      <c r="H34" s="25">
        <f>E34*F34*G34*4.2</f>
        <v>3544.6320000000005</v>
      </c>
      <c r="I34" s="21">
        <v>0.05</v>
      </c>
      <c r="J34" s="25">
        <f>H34*I34</f>
        <v>177.23160000000004</v>
      </c>
      <c r="K34" s="25">
        <v>0.15</v>
      </c>
      <c r="L34" s="25">
        <f>(H34+J34)*K34</f>
        <v>558.27954000000011</v>
      </c>
      <c r="M34" s="21">
        <v>2</v>
      </c>
      <c r="N34" s="25">
        <f>(H34+J34+L34)*M34</f>
        <v>8560.2862800000021</v>
      </c>
      <c r="O34" s="21">
        <v>0.2</v>
      </c>
      <c r="P34" s="15">
        <f>(H34+J34+L34+N34)*O34</f>
        <v>2568.085884000001</v>
      </c>
      <c r="Q34" s="37"/>
      <c r="R34" s="18">
        <f>(H34+J34+L34+N34)*Q34</f>
        <v>0</v>
      </c>
      <c r="S34" s="21"/>
      <c r="T34" s="25">
        <f>(H34+J34+L34+N34)*S34</f>
        <v>0</v>
      </c>
      <c r="U34" s="21"/>
      <c r="V34" s="25">
        <f>(H34+J34+L34+N34)*U34</f>
        <v>0</v>
      </c>
      <c r="W34" s="21"/>
      <c r="X34" s="15">
        <f>(H34+J34+L34+N34)*W34</f>
        <v>0</v>
      </c>
      <c r="Y34" s="29"/>
      <c r="Z34" s="29"/>
      <c r="AA34" s="20"/>
      <c r="AB34" s="25"/>
      <c r="AC34" s="25"/>
      <c r="AD34" s="25"/>
      <c r="AE34" s="25"/>
      <c r="AF34" s="25"/>
      <c r="AG34" s="25"/>
      <c r="AH34" s="25"/>
      <c r="AI34" s="25">
        <f>H34+J34+L34+N34+P34+T34+V34+X34+AB34+AC34+AD34+AF34+AG34</f>
        <v>15408.515304000004</v>
      </c>
      <c r="AJ34" s="25"/>
      <c r="AK34" s="15">
        <f t="shared" si="21"/>
        <v>15408.515304000004</v>
      </c>
    </row>
    <row r="35" spans="1:45" ht="11.45" customHeight="1" x14ac:dyDescent="0.15">
      <c r="A35" s="73"/>
      <c r="B35" s="74"/>
      <c r="C35" s="21"/>
      <c r="D35" s="21" t="s">
        <v>50</v>
      </c>
      <c r="E35" s="21">
        <v>10</v>
      </c>
      <c r="F35" s="21">
        <v>6</v>
      </c>
      <c r="G35" s="25">
        <v>10.82</v>
      </c>
      <c r="H35" s="25">
        <f>E35*F35*G35*4.2</f>
        <v>2726.6400000000003</v>
      </c>
      <c r="I35" s="21">
        <v>0.05</v>
      </c>
      <c r="J35" s="25">
        <f>H35*I35</f>
        <v>136.33200000000002</v>
      </c>
      <c r="K35" s="25">
        <v>0.15</v>
      </c>
      <c r="L35" s="25">
        <f>(H35+J35)*K35</f>
        <v>429.44580000000002</v>
      </c>
      <c r="M35" s="21">
        <v>2</v>
      </c>
      <c r="N35" s="25">
        <f>(H35+J35+L35)*M35</f>
        <v>6584.8356000000003</v>
      </c>
      <c r="O35" s="21">
        <v>0.2</v>
      </c>
      <c r="P35" s="15">
        <f>(H35+J35+L35+N35)*O35</f>
        <v>1975.4506800000004</v>
      </c>
      <c r="Q35" s="37"/>
      <c r="R35" s="18">
        <f>(H35+J35+L35+N35)*Q35</f>
        <v>0</v>
      </c>
      <c r="S35" s="21"/>
      <c r="T35" s="25">
        <f>(H35+J35+L35+N35)*S35</f>
        <v>0</v>
      </c>
      <c r="U35" s="21"/>
      <c r="V35" s="25">
        <f>(H35+J35+L35+N35)*U35</f>
        <v>0</v>
      </c>
      <c r="W35" s="21"/>
      <c r="X35" s="15">
        <f>(H35+J35+L35+N35)*W35</f>
        <v>0</v>
      </c>
      <c r="Y35" s="29"/>
      <c r="Z35" s="29"/>
      <c r="AA35" s="20"/>
      <c r="AB35" s="25"/>
      <c r="AC35" s="25"/>
      <c r="AD35" s="25"/>
      <c r="AE35" s="25"/>
      <c r="AF35" s="25"/>
      <c r="AG35" s="25"/>
      <c r="AH35" s="25"/>
      <c r="AI35" s="25">
        <f>H35+J35+L35+N35+P35+T35+V35+X35+AB35+AC35+AD35+AF35+AG35</f>
        <v>11852.704080000001</v>
      </c>
      <c r="AJ35" s="25"/>
      <c r="AK35" s="15">
        <f t="shared" si="21"/>
        <v>11852.704080000001</v>
      </c>
    </row>
    <row r="36" spans="1:45" ht="11.45" customHeight="1" x14ac:dyDescent="0.15">
      <c r="A36" s="73"/>
      <c r="B36" s="74"/>
      <c r="C36" s="21"/>
      <c r="D36" s="21" t="s">
        <v>102</v>
      </c>
      <c r="E36" s="21">
        <v>14</v>
      </c>
      <c r="F36" s="21">
        <v>4</v>
      </c>
      <c r="G36" s="25">
        <v>10.82</v>
      </c>
      <c r="H36" s="25">
        <f>E36*F36*G36*4.2</f>
        <v>2544.8640000000005</v>
      </c>
      <c r="I36" s="21">
        <v>0.05</v>
      </c>
      <c r="J36" s="25">
        <f>H36*I36</f>
        <v>127.24320000000003</v>
      </c>
      <c r="K36" s="25">
        <v>0.15</v>
      </c>
      <c r="L36" s="25">
        <f>(H36+J36)*K36</f>
        <v>400.81608000000006</v>
      </c>
      <c r="M36" s="21">
        <v>2</v>
      </c>
      <c r="N36" s="25">
        <f>(H36+J36+L36)*M36</f>
        <v>6145.8465600000009</v>
      </c>
      <c r="O36" s="21">
        <v>0.2</v>
      </c>
      <c r="P36" s="15">
        <f>(H36+J36+L36+N36)*O36</f>
        <v>1843.7539680000002</v>
      </c>
      <c r="Q36" s="37"/>
      <c r="R36" s="18">
        <f>(H36+J36+L36+N36)*Q36</f>
        <v>0</v>
      </c>
      <c r="S36" s="21"/>
      <c r="T36" s="25">
        <f>(H36+J36+L36+N36)*S36</f>
        <v>0</v>
      </c>
      <c r="U36" s="21"/>
      <c r="V36" s="25">
        <f>(H36+J36+L36+N36)*U36</f>
        <v>0</v>
      </c>
      <c r="W36" s="21"/>
      <c r="X36" s="15">
        <f>(H36+J36+L36+N36)*W36</f>
        <v>0</v>
      </c>
      <c r="Y36" s="29"/>
      <c r="Z36" s="29"/>
      <c r="AA36" s="20"/>
      <c r="AB36" s="25"/>
      <c r="AC36" s="25"/>
      <c r="AD36" s="25"/>
      <c r="AE36" s="25"/>
      <c r="AF36" s="25"/>
      <c r="AG36" s="25"/>
      <c r="AH36" s="25"/>
      <c r="AI36" s="25">
        <f>H36+J36+L36+N36+P36+T36+V36+X36+AB36+AC36+AD36+AF36+AG36</f>
        <v>11062.523808000002</v>
      </c>
      <c r="AJ36" s="25"/>
      <c r="AK36" s="15">
        <f t="shared" si="21"/>
        <v>11062.523808000002</v>
      </c>
    </row>
    <row r="37" spans="1:45" ht="11.45" customHeight="1" x14ac:dyDescent="0.15">
      <c r="A37" s="73"/>
      <c r="B37" s="74"/>
      <c r="C37" s="43"/>
      <c r="D37" s="21"/>
      <c r="E37" s="21"/>
      <c r="F37" s="21"/>
      <c r="G37" s="21"/>
      <c r="H37" s="25"/>
      <c r="I37" s="21"/>
      <c r="J37" s="25"/>
      <c r="K37" s="38"/>
      <c r="L37" s="38"/>
      <c r="M37" s="50"/>
      <c r="N37" s="38"/>
      <c r="O37" s="50"/>
      <c r="P37" s="34"/>
      <c r="Q37" s="37"/>
      <c r="R37" s="18"/>
      <c r="S37" s="21"/>
      <c r="T37" s="25"/>
      <c r="U37" s="21"/>
      <c r="V37" s="25"/>
      <c r="W37" s="21"/>
      <c r="X37" s="15"/>
      <c r="Y37" s="29"/>
      <c r="Z37" s="29"/>
      <c r="AA37" s="20">
        <f>G37*F37*4.2</f>
        <v>0</v>
      </c>
      <c r="AB37" s="25"/>
      <c r="AC37" s="25"/>
      <c r="AD37" s="25"/>
      <c r="AE37" s="25"/>
      <c r="AF37" s="25"/>
      <c r="AG37" s="25"/>
      <c r="AH37" s="25"/>
      <c r="AI37" s="25">
        <f>H37+J37+L37+N37+P37+T37+V37+X37+AB37+AC37+AD37+AF37+AG37+AA37</f>
        <v>0</v>
      </c>
      <c r="AJ37" s="25"/>
      <c r="AK37" s="15">
        <f t="shared" si="21"/>
        <v>0</v>
      </c>
    </row>
    <row r="38" spans="1:45" ht="11.45" customHeight="1" x14ac:dyDescent="0.15">
      <c r="A38" s="73"/>
      <c r="B38" s="74"/>
      <c r="C38" s="43" t="s">
        <v>74</v>
      </c>
      <c r="D38" s="21"/>
      <c r="E38" s="21"/>
      <c r="F38" s="21"/>
      <c r="G38" s="21"/>
      <c r="H38" s="25"/>
      <c r="I38" s="21"/>
      <c r="J38" s="38"/>
      <c r="K38" s="38"/>
      <c r="L38" s="38"/>
      <c r="M38" s="50"/>
      <c r="N38" s="38"/>
      <c r="O38" s="50"/>
      <c r="P38" s="34"/>
      <c r="Q38" s="37"/>
      <c r="R38" s="18"/>
      <c r="S38" s="21"/>
      <c r="T38" s="25"/>
      <c r="U38" s="21"/>
      <c r="V38" s="25"/>
      <c r="W38" s="21"/>
      <c r="X38" s="15"/>
      <c r="Y38" s="29"/>
      <c r="Z38" s="29"/>
      <c r="AA38" s="20"/>
      <c r="AB38" s="25">
        <v>4000</v>
      </c>
      <c r="AC38" s="25"/>
      <c r="AD38" s="25"/>
      <c r="AE38" s="25"/>
      <c r="AF38" s="25"/>
      <c r="AG38" s="25"/>
      <c r="AH38" s="25"/>
      <c r="AI38" s="25">
        <f>H38+J38+L38+N38+P38+T38+V38+X38+AB38+AC38+AD38+AF38+AG38</f>
        <v>4000</v>
      </c>
      <c r="AJ38" s="25"/>
      <c r="AK38" s="15">
        <f t="shared" si="21"/>
        <v>4000</v>
      </c>
    </row>
    <row r="39" spans="1:45" ht="11.45" customHeight="1" x14ac:dyDescent="0.15">
      <c r="A39" s="73"/>
      <c r="B39" s="74"/>
      <c r="C39" s="43"/>
      <c r="D39" s="21"/>
      <c r="E39" s="21"/>
      <c r="F39" s="21"/>
      <c r="G39" s="21"/>
      <c r="H39" s="25"/>
      <c r="I39" s="21"/>
      <c r="J39" s="38"/>
      <c r="K39" s="38"/>
      <c r="L39" s="38"/>
      <c r="M39" s="50"/>
      <c r="N39" s="38"/>
      <c r="O39" s="50"/>
      <c r="P39" s="34"/>
      <c r="Q39" s="33"/>
      <c r="R39" s="18"/>
      <c r="S39" s="21"/>
      <c r="T39" s="25"/>
      <c r="U39" s="21"/>
      <c r="V39" s="25"/>
      <c r="W39" s="21"/>
      <c r="X39" s="15"/>
      <c r="Y39" s="29"/>
      <c r="Z39" s="29"/>
      <c r="AA39" s="20"/>
      <c r="AB39" s="25"/>
      <c r="AC39" s="25"/>
      <c r="AD39" s="25"/>
      <c r="AE39" s="25"/>
      <c r="AF39" s="25"/>
      <c r="AG39" s="25"/>
      <c r="AH39" s="25"/>
      <c r="AI39" s="25"/>
      <c r="AJ39" s="25"/>
      <c r="AK39" s="15">
        <f>AH39</f>
        <v>0</v>
      </c>
    </row>
    <row r="40" spans="1:45" ht="11.45" customHeight="1" x14ac:dyDescent="0.15">
      <c r="A40" s="73"/>
      <c r="B40" s="74"/>
      <c r="C40" s="22" t="s">
        <v>12</v>
      </c>
      <c r="D40" s="22"/>
      <c r="E40" s="22"/>
      <c r="F40" s="22">
        <f>SUM(F32:F36)</f>
        <v>22</v>
      </c>
      <c r="G40" s="22"/>
      <c r="H40" s="26">
        <f>SUM(H32:H36)</f>
        <v>13042.428000000004</v>
      </c>
      <c r="I40" s="22"/>
      <c r="J40" s="26">
        <f>SUM(J32:J36)</f>
        <v>652.12140000000011</v>
      </c>
      <c r="K40" s="26"/>
      <c r="L40" s="26">
        <f>SUM(L32:L36)</f>
        <v>2054.1824100000003</v>
      </c>
      <c r="M40" s="22"/>
      <c r="N40" s="26">
        <f>SUM(N32:N36)</f>
        <v>31497.463620000006</v>
      </c>
      <c r="O40" s="22"/>
      <c r="P40" s="16">
        <f>SUM(P32:P36)</f>
        <v>9449.2390860000032</v>
      </c>
      <c r="Q40" s="36"/>
      <c r="R40" s="17">
        <f>SUM(R32:R36)</f>
        <v>0</v>
      </c>
      <c r="S40" s="22"/>
      <c r="T40" s="26">
        <f>SUM(T32:T36)</f>
        <v>0</v>
      </c>
      <c r="U40" s="22"/>
      <c r="V40" s="26">
        <f>SUM(V32:V36)</f>
        <v>0</v>
      </c>
      <c r="W40" s="22"/>
      <c r="X40" s="16">
        <f>SUM(X32:X36)</f>
        <v>0</v>
      </c>
      <c r="Y40" s="36"/>
      <c r="Z40" s="30"/>
      <c r="AA40" s="16">
        <f>AA37</f>
        <v>0</v>
      </c>
      <c r="AB40" s="26">
        <f t="shared" ref="AB40:AG40" si="22">SUM(AB32:AB38)</f>
        <v>4000</v>
      </c>
      <c r="AC40" s="26">
        <f t="shared" si="22"/>
        <v>0</v>
      </c>
      <c r="AD40" s="26">
        <f t="shared" si="22"/>
        <v>0</v>
      </c>
      <c r="AE40" s="26">
        <f t="shared" si="22"/>
        <v>0</v>
      </c>
      <c r="AF40" s="26">
        <f t="shared" si="22"/>
        <v>0</v>
      </c>
      <c r="AG40" s="26">
        <f t="shared" si="22"/>
        <v>0</v>
      </c>
      <c r="AH40" s="26">
        <f>AH39</f>
        <v>0</v>
      </c>
      <c r="AI40" s="26">
        <f>SUM(AI32:AI38)</f>
        <v>60695.434516000008</v>
      </c>
      <c r="AJ40" s="26"/>
      <c r="AK40" s="16">
        <f>SUM(AK32:AK38)</f>
        <v>60695.434516000008</v>
      </c>
    </row>
    <row r="41" spans="1:45" ht="11.45" customHeight="1" x14ac:dyDescent="0.15">
      <c r="A41" s="73">
        <v>4</v>
      </c>
      <c r="B41" s="74" t="s">
        <v>99</v>
      </c>
      <c r="C41" s="21" t="s">
        <v>45</v>
      </c>
      <c r="D41" s="21" t="s">
        <v>54</v>
      </c>
      <c r="E41" s="21">
        <v>26</v>
      </c>
      <c r="F41" s="21">
        <v>8</v>
      </c>
      <c r="G41" s="25">
        <v>10.82</v>
      </c>
      <c r="H41" s="25">
        <f>E41*F41*G41*4.2</f>
        <v>9452.3520000000008</v>
      </c>
      <c r="I41" s="21">
        <v>0.15</v>
      </c>
      <c r="J41" s="25">
        <f>H41*I41</f>
        <v>1417.8528000000001</v>
      </c>
      <c r="K41" s="25">
        <v>0.15</v>
      </c>
      <c r="L41" s="25">
        <f>(H41+J41)*K41</f>
        <v>1630.5307200000002</v>
      </c>
      <c r="M41" s="21"/>
      <c r="N41" s="25">
        <f>(H41+J41+L41)*M41</f>
        <v>0</v>
      </c>
      <c r="O41" s="21">
        <v>0.2</v>
      </c>
      <c r="P41" s="15">
        <f>(H41+J41+L41+N41)*O41</f>
        <v>2500.1471040000006</v>
      </c>
      <c r="Q41" s="37"/>
      <c r="R41" s="18">
        <f>(H41+J41+L41+N41)*Q41</f>
        <v>0</v>
      </c>
      <c r="S41" s="21"/>
      <c r="T41" s="25">
        <f>(H41+J41+L41+N41)*S41</f>
        <v>0</v>
      </c>
      <c r="U41" s="21"/>
      <c r="V41" s="25">
        <f>(H41+J41+L41+N41)*U41</f>
        <v>0</v>
      </c>
      <c r="W41" s="21"/>
      <c r="X41" s="15">
        <f>(H41+J41+L41+N41)*W41</f>
        <v>0</v>
      </c>
      <c r="Y41" s="29"/>
      <c r="Z41" s="29"/>
      <c r="AA41" s="20"/>
      <c r="AB41" s="25"/>
      <c r="AC41" s="25"/>
      <c r="AD41" s="25"/>
      <c r="AE41" s="25"/>
      <c r="AF41" s="25"/>
      <c r="AG41" s="25"/>
      <c r="AH41" s="25"/>
      <c r="AI41" s="25">
        <f>H41+J41+L41+N41+P41+T41+V41+X41+AB41+AC41+AD41+AF41+AG41</f>
        <v>15000.882624000002</v>
      </c>
      <c r="AJ41" s="25"/>
      <c r="AK41" s="15">
        <f>AI41+AJ41</f>
        <v>15000.882624000002</v>
      </c>
    </row>
    <row r="42" spans="1:45" x14ac:dyDescent="0.15">
      <c r="A42" s="73"/>
      <c r="B42" s="74"/>
      <c r="C42" s="21"/>
      <c r="D42" s="21" t="s">
        <v>43</v>
      </c>
      <c r="E42" s="21">
        <v>22</v>
      </c>
      <c r="F42" s="21">
        <v>6</v>
      </c>
      <c r="G42" s="25">
        <v>10.82</v>
      </c>
      <c r="H42" s="25">
        <f>E42*F42*G42*4.2</f>
        <v>5998.6080000000002</v>
      </c>
      <c r="I42" s="21">
        <v>0.15</v>
      </c>
      <c r="J42" s="25">
        <f>H42*I42</f>
        <v>899.7912</v>
      </c>
      <c r="K42" s="25">
        <v>0.15</v>
      </c>
      <c r="L42" s="25">
        <f>(H42+J42)*K42</f>
        <v>1034.7598799999998</v>
      </c>
      <c r="M42" s="21"/>
      <c r="N42" s="25">
        <f>(H42+J42+L42)*M42</f>
        <v>0</v>
      </c>
      <c r="O42" s="21">
        <v>0.2</v>
      </c>
      <c r="P42" s="15">
        <f>(H42+J42+L42+N42)*O42</f>
        <v>1586.6318160000001</v>
      </c>
      <c r="Q42" s="37"/>
      <c r="R42" s="18">
        <f>(H42+J42+L42+N42)*Q42</f>
        <v>0</v>
      </c>
      <c r="S42" s="21"/>
      <c r="T42" s="25">
        <f>(H42+J42+L42+N42)*S42</f>
        <v>0</v>
      </c>
      <c r="U42" s="21"/>
      <c r="V42" s="25">
        <f>(H42+J42+L42+N42)*U42</f>
        <v>0</v>
      </c>
      <c r="W42" s="21"/>
      <c r="X42" s="15">
        <f>(H42+J42+L42+N42)*W42</f>
        <v>0</v>
      </c>
      <c r="Y42" s="29"/>
      <c r="Z42" s="29"/>
      <c r="AA42" s="20"/>
      <c r="AB42" s="25"/>
      <c r="AC42" s="25"/>
      <c r="AD42" s="25"/>
      <c r="AE42" s="25"/>
      <c r="AF42" s="25"/>
      <c r="AG42" s="25"/>
      <c r="AH42" s="25"/>
      <c r="AI42" s="25">
        <f>H42+J42+L42+N42+P42+T42+V42+X42+AB42+AC42+AD42+AF42+AG42</f>
        <v>9519.7908959999986</v>
      </c>
      <c r="AJ42" s="25"/>
      <c r="AK42" s="15">
        <f>AI42+AJ42</f>
        <v>9519.7908959999986</v>
      </c>
    </row>
    <row r="43" spans="1:45" x14ac:dyDescent="0.15">
      <c r="A43" s="73"/>
      <c r="B43" s="74"/>
      <c r="C43" s="21"/>
      <c r="D43" s="21" t="s">
        <v>33</v>
      </c>
      <c r="E43" s="21">
        <v>30</v>
      </c>
      <c r="F43" s="21">
        <v>6</v>
      </c>
      <c r="G43" s="25">
        <v>10.82</v>
      </c>
      <c r="H43" s="25">
        <f>E43*F43*G43*4.2</f>
        <v>8179.920000000001</v>
      </c>
      <c r="I43" s="21">
        <v>0.15</v>
      </c>
      <c r="J43" s="25">
        <f>H43*I43</f>
        <v>1226.9880000000001</v>
      </c>
      <c r="K43" s="25">
        <v>0.15</v>
      </c>
      <c r="L43" s="25">
        <f>(H43+J43)*K43</f>
        <v>1411.0362000000002</v>
      </c>
      <c r="M43" s="21"/>
      <c r="N43" s="25">
        <f>(H43+J43+L43)*M43</f>
        <v>0</v>
      </c>
      <c r="O43" s="21">
        <v>0.2</v>
      </c>
      <c r="P43" s="15">
        <f>(H43+J43+L43+N43)*O43</f>
        <v>2163.5888400000003</v>
      </c>
      <c r="Q43" s="37"/>
      <c r="R43" s="18">
        <f>(H43+J43+L43+N43)*Q43</f>
        <v>0</v>
      </c>
      <c r="S43" s="21"/>
      <c r="T43" s="25">
        <f>(H43+J43+L43+N43)*S43</f>
        <v>0</v>
      </c>
      <c r="U43" s="21"/>
      <c r="V43" s="25">
        <f>(H43+J43+L43+N43)*U43</f>
        <v>0</v>
      </c>
      <c r="W43" s="21"/>
      <c r="X43" s="15">
        <f>(H43+J43+L43+N43)*W43</f>
        <v>0</v>
      </c>
      <c r="Y43" s="29"/>
      <c r="Z43" s="29"/>
      <c r="AA43" s="20"/>
      <c r="AB43" s="25"/>
      <c r="AC43" s="25"/>
      <c r="AD43" s="25"/>
      <c r="AE43" s="25"/>
      <c r="AF43" s="25"/>
      <c r="AG43" s="25"/>
      <c r="AH43" s="25"/>
      <c r="AI43" s="25">
        <f>H43+J43+L43+N43+P43+T43+V43+X43+AB43+AC43+AD43+AF43+AG43</f>
        <v>12981.533040000002</v>
      </c>
      <c r="AJ43" s="25"/>
      <c r="AK43" s="15">
        <f>AI43+AJ43</f>
        <v>12981.533040000002</v>
      </c>
    </row>
    <row r="44" spans="1:45" ht="11.45" customHeight="1" x14ac:dyDescent="0.15">
      <c r="A44" s="73"/>
      <c r="B44" s="74"/>
      <c r="C44" s="43"/>
      <c r="D44" s="21" t="s">
        <v>100</v>
      </c>
      <c r="E44" s="21">
        <v>15</v>
      </c>
      <c r="F44" s="21">
        <v>3</v>
      </c>
      <c r="G44" s="25">
        <v>10.82</v>
      </c>
      <c r="H44" s="25">
        <f>E44*F44*G44*4.2</f>
        <v>2044.9800000000002</v>
      </c>
      <c r="I44" s="21">
        <v>0.15</v>
      </c>
      <c r="J44" s="25">
        <f>H44*I44</f>
        <v>306.74700000000001</v>
      </c>
      <c r="K44" s="25">
        <v>0.2</v>
      </c>
      <c r="L44" s="25">
        <f>(H44+J44)*K44</f>
        <v>470.3454000000001</v>
      </c>
      <c r="M44" s="21">
        <v>0.5</v>
      </c>
      <c r="N44" s="25">
        <f>(H44+J44+L44)*M44</f>
        <v>1411.0362000000002</v>
      </c>
      <c r="O44" s="21">
        <v>0.2</v>
      </c>
      <c r="P44" s="15">
        <f>(H44+J44+L44+N44)*O44</f>
        <v>846.6217200000001</v>
      </c>
      <c r="Q44" s="37"/>
      <c r="R44" s="35"/>
      <c r="S44" s="21"/>
      <c r="T44" s="25"/>
      <c r="U44" s="21"/>
      <c r="V44" s="25"/>
      <c r="W44" s="21"/>
      <c r="X44" s="15"/>
      <c r="Y44" s="29"/>
      <c r="Z44" s="29"/>
      <c r="AA44" s="20"/>
      <c r="AB44" s="25"/>
      <c r="AC44" s="25"/>
      <c r="AD44" s="25"/>
      <c r="AE44" s="25"/>
      <c r="AF44" s="25"/>
      <c r="AG44" s="25"/>
      <c r="AH44" s="25"/>
      <c r="AI44" s="25">
        <f>H44+J44+L44+N44+P44+T44+V44+X44+AB44+AC44+AD44+AF44+AG44+AA44</f>
        <v>5079.7303200000006</v>
      </c>
      <c r="AJ44" s="25"/>
      <c r="AK44" s="15">
        <f>AI44+AJ44</f>
        <v>5079.7303200000006</v>
      </c>
    </row>
    <row r="45" spans="1:45" ht="11.45" customHeight="1" x14ac:dyDescent="0.15">
      <c r="A45" s="73"/>
      <c r="B45" s="74"/>
      <c r="C45" s="43" t="s">
        <v>73</v>
      </c>
      <c r="D45" s="21" t="s">
        <v>100</v>
      </c>
      <c r="E45" s="21">
        <v>15</v>
      </c>
      <c r="F45" s="21">
        <v>3</v>
      </c>
      <c r="G45" s="21">
        <v>10.82</v>
      </c>
      <c r="H45" s="25">
        <f>E45*F45*G45*4.2</f>
        <v>2044.9800000000002</v>
      </c>
      <c r="I45" s="21">
        <v>0.15</v>
      </c>
      <c r="J45" s="25">
        <f>H45*I45</f>
        <v>306.74700000000001</v>
      </c>
      <c r="K45" s="25">
        <v>0.15</v>
      </c>
      <c r="L45" s="25">
        <f>(H45+J45)*K45</f>
        <v>352.75905000000006</v>
      </c>
      <c r="M45" s="21">
        <v>0.5</v>
      </c>
      <c r="N45" s="25">
        <f>(H45+J45+L45)*M45</f>
        <v>1352.2430250000002</v>
      </c>
      <c r="O45" s="21">
        <v>0.2</v>
      </c>
      <c r="P45" s="15">
        <f>(H45+J45+L45+N45)*O45</f>
        <v>811.34581500000013</v>
      </c>
      <c r="Q45" s="37"/>
      <c r="R45" s="35"/>
      <c r="S45" s="21"/>
      <c r="T45" s="25"/>
      <c r="U45" s="21"/>
      <c r="V45" s="25"/>
      <c r="W45" s="21"/>
      <c r="X45" s="15"/>
      <c r="Y45" s="29"/>
      <c r="Z45" s="29"/>
      <c r="AA45" s="20"/>
      <c r="AB45" s="25"/>
      <c r="AC45" s="25"/>
      <c r="AD45" s="25"/>
      <c r="AE45" s="25"/>
      <c r="AF45" s="25"/>
      <c r="AG45" s="25"/>
      <c r="AH45" s="25"/>
      <c r="AI45" s="25">
        <f>H45+J45+L45+N45+P45+T45+V45+X45+AB45+AC45+AD45+AF45+AG45</f>
        <v>4868.0748900000008</v>
      </c>
      <c r="AJ45" s="25"/>
      <c r="AK45" s="15">
        <f>AI45+AJ45</f>
        <v>4868.0748900000008</v>
      </c>
    </row>
    <row r="46" spans="1:45" x14ac:dyDescent="0.15">
      <c r="A46" s="73"/>
      <c r="B46" s="74"/>
      <c r="C46" s="43" t="s">
        <v>74</v>
      </c>
      <c r="D46" s="21"/>
      <c r="E46" s="21"/>
      <c r="F46" s="21"/>
      <c r="G46" s="21"/>
      <c r="H46" s="25"/>
      <c r="I46" s="21"/>
      <c r="J46" s="38"/>
      <c r="K46" s="38"/>
      <c r="L46" s="38"/>
      <c r="M46" s="50"/>
      <c r="N46" s="38"/>
      <c r="O46" s="50"/>
      <c r="P46" s="34"/>
      <c r="Q46" s="33"/>
      <c r="R46" s="18"/>
      <c r="S46" s="21"/>
      <c r="T46" s="25"/>
      <c r="U46" s="21"/>
      <c r="V46" s="25"/>
      <c r="W46" s="21"/>
      <c r="X46" s="15"/>
      <c r="Y46" s="29"/>
      <c r="Z46" s="29"/>
      <c r="AA46" s="20"/>
      <c r="AB46" s="25">
        <v>4000</v>
      </c>
      <c r="AC46" s="25">
        <v>1500</v>
      </c>
      <c r="AD46" s="25">
        <v>6500</v>
      </c>
      <c r="AE46" s="25"/>
      <c r="AF46" s="25"/>
      <c r="AG46" s="25"/>
      <c r="AH46" s="25"/>
      <c r="AI46" s="25">
        <f>AB46+AD46+AC46</f>
        <v>12000</v>
      </c>
      <c r="AJ46" s="25"/>
      <c r="AK46" s="15">
        <f>AI46</f>
        <v>12000</v>
      </c>
    </row>
    <row r="47" spans="1:45" x14ac:dyDescent="0.15">
      <c r="A47" s="73"/>
      <c r="B47" s="74"/>
      <c r="C47" s="22" t="s">
        <v>12</v>
      </c>
      <c r="D47" s="22"/>
      <c r="E47" s="22"/>
      <c r="F47" s="22">
        <f>SUM(F41:F45)</f>
        <v>26</v>
      </c>
      <c r="G47" s="22"/>
      <c r="H47" s="26">
        <f>SUM(H41:H46)</f>
        <v>27720.84</v>
      </c>
      <c r="I47" s="22"/>
      <c r="J47" s="26">
        <f>SUM(J41:J46)</f>
        <v>4158.1260000000002</v>
      </c>
      <c r="K47" s="26"/>
      <c r="L47" s="26">
        <f>SUM(L41:L46)</f>
        <v>4899.4312500000005</v>
      </c>
      <c r="M47" s="22"/>
      <c r="N47" s="26">
        <f>SUM(N41:N45)</f>
        <v>2763.2792250000002</v>
      </c>
      <c r="O47" s="16"/>
      <c r="P47" s="14">
        <f>SUM(P41:P45)</f>
        <v>7908.3352950000008</v>
      </c>
      <c r="Q47" s="17">
        <f>SUM(R41:R43)</f>
        <v>0</v>
      </c>
      <c r="R47" s="22"/>
      <c r="T47" s="26">
        <f>SUM(T41:T43)</f>
        <v>0</v>
      </c>
      <c r="U47" s="22"/>
      <c r="V47" s="26">
        <f>SUM(V41:V43)</f>
        <v>0</v>
      </c>
      <c r="W47" s="22"/>
      <c r="X47" s="16">
        <f>SUM(X41:X43)</f>
        <v>0</v>
      </c>
      <c r="Y47" s="36"/>
      <c r="Z47" s="30"/>
      <c r="AA47" s="16">
        <f>AA44</f>
        <v>0</v>
      </c>
      <c r="AB47" s="26">
        <f>AB46</f>
        <v>4000</v>
      </c>
      <c r="AC47" s="26">
        <f>AC46</f>
        <v>1500</v>
      </c>
      <c r="AD47" s="26">
        <f>AD46</f>
        <v>6500</v>
      </c>
      <c r="AE47" s="26">
        <f>SUM(AE41:AE45)</f>
        <v>0</v>
      </c>
      <c r="AF47" s="26">
        <f>SUM(AF41:AF45)</f>
        <v>0</v>
      </c>
      <c r="AG47" s="26">
        <f>SUM(AG41:AG45)</f>
        <v>0</v>
      </c>
      <c r="AH47" s="26">
        <f>AH46</f>
        <v>0</v>
      </c>
      <c r="AI47" s="26">
        <f>SUM(AI41:AI46)</f>
        <v>59450.011770000012</v>
      </c>
      <c r="AJ47" s="26"/>
      <c r="AK47" s="16">
        <f>AI47</f>
        <v>59450.011770000012</v>
      </c>
    </row>
    <row r="48" spans="1:45" ht="11.45" customHeight="1" x14ac:dyDescent="0.15">
      <c r="A48" s="73">
        <v>5</v>
      </c>
      <c r="B48" s="74" t="s">
        <v>89</v>
      </c>
      <c r="C48" s="21" t="s">
        <v>53</v>
      </c>
      <c r="D48" s="21" t="s">
        <v>40</v>
      </c>
      <c r="E48" s="21">
        <v>16</v>
      </c>
      <c r="F48" s="21">
        <v>1</v>
      </c>
      <c r="G48" s="21">
        <v>10.82</v>
      </c>
      <c r="H48" s="25">
        <f t="shared" ref="H48:H67" si="23">E48*F48*G48*4.2</f>
        <v>727.10400000000004</v>
      </c>
      <c r="I48" s="21">
        <v>0.05</v>
      </c>
      <c r="J48" s="25">
        <f t="shared" ref="J48:J67" si="24">H48*I48</f>
        <v>36.355200000000004</v>
      </c>
      <c r="K48" s="38"/>
      <c r="L48" s="25">
        <f t="shared" ref="L48:L67" si="25">(H48+J48)*K48</f>
        <v>0</v>
      </c>
      <c r="M48" s="21"/>
      <c r="N48" s="25">
        <f t="shared" ref="N48:N67" si="26">(H48+J48+L48)*M48</f>
        <v>0</v>
      </c>
      <c r="O48" s="21"/>
      <c r="P48" s="15">
        <f t="shared" ref="P48:P67" si="27">(H48+J48+L48+N48)*O48</f>
        <v>0</v>
      </c>
      <c r="Q48" s="37"/>
      <c r="R48" s="18">
        <f t="shared" ref="R48:R67" si="28">(H48+J48+L48+N48)*Q48</f>
        <v>0</v>
      </c>
      <c r="S48" s="21"/>
      <c r="T48" s="25">
        <f t="shared" ref="T48:T67" si="29">(H48+J48+L48+N48)*S48</f>
        <v>0</v>
      </c>
      <c r="U48" s="21"/>
      <c r="V48" s="25">
        <f t="shared" ref="V48:V67" si="30">(H48+J48+L48+N48)*U48</f>
        <v>0</v>
      </c>
      <c r="W48" s="21"/>
      <c r="X48" s="15">
        <f t="shared" ref="X48:X67" si="31">(H48+J48+L48+N48)*W48</f>
        <v>0</v>
      </c>
      <c r="Y48" s="29"/>
      <c r="Z48" s="29"/>
      <c r="AA48" s="20"/>
      <c r="AB48" s="25"/>
      <c r="AC48" s="25"/>
      <c r="AD48" s="25"/>
      <c r="AE48" s="25"/>
      <c r="AF48" s="25"/>
      <c r="AG48" s="25"/>
      <c r="AH48" s="25"/>
      <c r="AI48" s="25">
        <f t="shared" ref="AI48:AI67" si="32">H48+J48+L48+N48+P48+T48+V48+X48+AB48+AC48+AD48+AF48+AG48</f>
        <v>763.45920000000001</v>
      </c>
      <c r="AJ48" s="25"/>
      <c r="AK48" s="15">
        <f t="shared" ref="AK48:AK69" si="33">AI48+AJ48</f>
        <v>763.45920000000001</v>
      </c>
      <c r="AS48" s="5"/>
    </row>
    <row r="49" spans="1:45" x14ac:dyDescent="0.15">
      <c r="A49" s="73"/>
      <c r="B49" s="74"/>
      <c r="C49" s="21"/>
      <c r="D49" s="21" t="s">
        <v>54</v>
      </c>
      <c r="E49" s="21">
        <v>26</v>
      </c>
      <c r="F49" s="21">
        <v>1</v>
      </c>
      <c r="G49" s="21">
        <v>10.82</v>
      </c>
      <c r="H49" s="25">
        <f t="shared" si="23"/>
        <v>1181.5440000000001</v>
      </c>
      <c r="I49" s="21">
        <v>0.05</v>
      </c>
      <c r="J49" s="25">
        <f t="shared" si="24"/>
        <v>59.077200000000005</v>
      </c>
      <c r="K49" s="38"/>
      <c r="L49" s="25">
        <f t="shared" si="25"/>
        <v>0</v>
      </c>
      <c r="M49" s="21"/>
      <c r="N49" s="25">
        <f t="shared" si="26"/>
        <v>0</v>
      </c>
      <c r="O49" s="21"/>
      <c r="P49" s="15">
        <f t="shared" si="27"/>
        <v>0</v>
      </c>
      <c r="Q49" s="37"/>
      <c r="R49" s="18">
        <f t="shared" si="28"/>
        <v>0</v>
      </c>
      <c r="S49" s="21"/>
      <c r="T49" s="25">
        <f t="shared" si="29"/>
        <v>0</v>
      </c>
      <c r="U49" s="21"/>
      <c r="V49" s="25">
        <f t="shared" si="30"/>
        <v>0</v>
      </c>
      <c r="W49" s="21"/>
      <c r="X49" s="15">
        <f t="shared" si="31"/>
        <v>0</v>
      </c>
      <c r="Y49" s="29"/>
      <c r="Z49" s="29"/>
      <c r="AA49" s="20"/>
      <c r="AB49" s="25"/>
      <c r="AC49" s="25"/>
      <c r="AD49" s="25"/>
      <c r="AE49" s="25"/>
      <c r="AF49" s="25"/>
      <c r="AG49" s="25"/>
      <c r="AH49" s="25"/>
      <c r="AI49" s="25">
        <f t="shared" si="32"/>
        <v>1240.6212</v>
      </c>
      <c r="AJ49" s="25"/>
      <c r="AK49" s="15">
        <f t="shared" si="33"/>
        <v>1240.6212</v>
      </c>
      <c r="AS49" s="5"/>
    </row>
    <row r="50" spans="1:45" x14ac:dyDescent="0.15">
      <c r="A50" s="73"/>
      <c r="B50" s="74"/>
      <c r="C50" s="21"/>
      <c r="D50" s="21" t="s">
        <v>49</v>
      </c>
      <c r="E50" s="21">
        <v>25</v>
      </c>
      <c r="F50" s="21">
        <v>1</v>
      </c>
      <c r="G50" s="21">
        <v>10.82</v>
      </c>
      <c r="H50" s="25">
        <f t="shared" si="23"/>
        <v>1136.1000000000001</v>
      </c>
      <c r="I50" s="21">
        <v>0.05</v>
      </c>
      <c r="J50" s="25">
        <f t="shared" si="24"/>
        <v>56.805000000000007</v>
      </c>
      <c r="K50" s="38"/>
      <c r="L50" s="25">
        <f t="shared" si="25"/>
        <v>0</v>
      </c>
      <c r="M50" s="21"/>
      <c r="N50" s="25">
        <f t="shared" si="26"/>
        <v>0</v>
      </c>
      <c r="O50" s="21"/>
      <c r="P50" s="15">
        <f t="shared" si="27"/>
        <v>0</v>
      </c>
      <c r="Q50" s="37"/>
      <c r="R50" s="18">
        <f t="shared" si="28"/>
        <v>0</v>
      </c>
      <c r="S50" s="21"/>
      <c r="T50" s="25">
        <f t="shared" si="29"/>
        <v>0</v>
      </c>
      <c r="U50" s="21"/>
      <c r="V50" s="25">
        <f t="shared" si="30"/>
        <v>0</v>
      </c>
      <c r="W50" s="21"/>
      <c r="X50" s="15">
        <f t="shared" si="31"/>
        <v>0</v>
      </c>
      <c r="Y50" s="29"/>
      <c r="Z50" s="29"/>
      <c r="AA50" s="20"/>
      <c r="AB50" s="25"/>
      <c r="AC50" s="25"/>
      <c r="AD50" s="25"/>
      <c r="AE50" s="25"/>
      <c r="AF50" s="25"/>
      <c r="AG50" s="25"/>
      <c r="AH50" s="25"/>
      <c r="AI50" s="25">
        <f t="shared" si="32"/>
        <v>1192.9050000000002</v>
      </c>
      <c r="AJ50" s="25"/>
      <c r="AK50" s="15">
        <f t="shared" si="33"/>
        <v>1192.9050000000002</v>
      </c>
      <c r="AS50" s="5"/>
    </row>
    <row r="51" spans="1:45" x14ac:dyDescent="0.15">
      <c r="A51" s="73"/>
      <c r="B51" s="74"/>
      <c r="C51" s="21"/>
      <c r="D51" s="21" t="s">
        <v>55</v>
      </c>
      <c r="E51" s="21">
        <v>26</v>
      </c>
      <c r="F51" s="21">
        <v>1</v>
      </c>
      <c r="G51" s="21">
        <v>10.82</v>
      </c>
      <c r="H51" s="25">
        <f t="shared" si="23"/>
        <v>1181.5440000000001</v>
      </c>
      <c r="I51" s="21">
        <v>0.05</v>
      </c>
      <c r="J51" s="25">
        <f t="shared" si="24"/>
        <v>59.077200000000005</v>
      </c>
      <c r="K51" s="38"/>
      <c r="L51" s="25">
        <f t="shared" si="25"/>
        <v>0</v>
      </c>
      <c r="M51" s="21"/>
      <c r="N51" s="25">
        <f t="shared" si="26"/>
        <v>0</v>
      </c>
      <c r="O51" s="21"/>
      <c r="P51" s="15">
        <f t="shared" si="27"/>
        <v>0</v>
      </c>
      <c r="Q51" s="37"/>
      <c r="R51" s="18">
        <f t="shared" si="28"/>
        <v>0</v>
      </c>
      <c r="S51" s="21"/>
      <c r="T51" s="25">
        <f t="shared" si="29"/>
        <v>0</v>
      </c>
      <c r="U51" s="21"/>
      <c r="V51" s="25">
        <f t="shared" si="30"/>
        <v>0</v>
      </c>
      <c r="W51" s="21"/>
      <c r="X51" s="15">
        <f t="shared" si="31"/>
        <v>0</v>
      </c>
      <c r="Y51" s="29"/>
      <c r="Z51" s="29"/>
      <c r="AA51" s="20"/>
      <c r="AB51" s="25"/>
      <c r="AC51" s="25"/>
      <c r="AD51" s="25"/>
      <c r="AE51" s="25"/>
      <c r="AF51" s="25"/>
      <c r="AG51" s="25"/>
      <c r="AH51" s="25"/>
      <c r="AI51" s="25">
        <f t="shared" si="32"/>
        <v>1240.6212</v>
      </c>
      <c r="AJ51" s="25"/>
      <c r="AK51" s="15">
        <f t="shared" si="33"/>
        <v>1240.6212</v>
      </c>
      <c r="AS51" s="5"/>
    </row>
    <row r="52" spans="1:45" x14ac:dyDescent="0.15">
      <c r="A52" s="73"/>
      <c r="B52" s="74"/>
      <c r="C52" s="21"/>
      <c r="D52" s="21" t="s">
        <v>52</v>
      </c>
      <c r="E52" s="21">
        <v>25</v>
      </c>
      <c r="F52" s="21">
        <v>1</v>
      </c>
      <c r="G52" s="21">
        <v>10.82</v>
      </c>
      <c r="H52" s="25">
        <f t="shared" si="23"/>
        <v>1136.1000000000001</v>
      </c>
      <c r="I52" s="21">
        <v>0.05</v>
      </c>
      <c r="J52" s="25">
        <f t="shared" si="24"/>
        <v>56.805000000000007</v>
      </c>
      <c r="K52" s="38"/>
      <c r="L52" s="25">
        <f t="shared" si="25"/>
        <v>0</v>
      </c>
      <c r="M52" s="21"/>
      <c r="N52" s="25">
        <f t="shared" si="26"/>
        <v>0</v>
      </c>
      <c r="O52" s="21"/>
      <c r="P52" s="15">
        <f t="shared" si="27"/>
        <v>0</v>
      </c>
      <c r="Q52" s="37"/>
      <c r="R52" s="18">
        <f t="shared" si="28"/>
        <v>0</v>
      </c>
      <c r="S52" s="21"/>
      <c r="T52" s="25">
        <f t="shared" si="29"/>
        <v>0</v>
      </c>
      <c r="U52" s="21"/>
      <c r="V52" s="25">
        <f t="shared" si="30"/>
        <v>0</v>
      </c>
      <c r="W52" s="21"/>
      <c r="X52" s="15">
        <f t="shared" si="31"/>
        <v>0</v>
      </c>
      <c r="Y52" s="29"/>
      <c r="Z52" s="29"/>
      <c r="AA52" s="20"/>
      <c r="AB52" s="25"/>
      <c r="AC52" s="25"/>
      <c r="AD52" s="25"/>
      <c r="AE52" s="25"/>
      <c r="AF52" s="25"/>
      <c r="AG52" s="25"/>
      <c r="AH52" s="25"/>
      <c r="AI52" s="25">
        <f t="shared" si="32"/>
        <v>1192.9050000000002</v>
      </c>
      <c r="AJ52" s="25"/>
      <c r="AK52" s="15">
        <f t="shared" si="33"/>
        <v>1192.9050000000002</v>
      </c>
      <c r="AS52" s="5"/>
    </row>
    <row r="53" spans="1:45" x14ac:dyDescent="0.15">
      <c r="A53" s="73"/>
      <c r="B53" s="74"/>
      <c r="C53" s="21"/>
      <c r="D53" s="21" t="s">
        <v>50</v>
      </c>
      <c r="E53" s="21">
        <v>23</v>
      </c>
      <c r="F53" s="21">
        <v>1</v>
      </c>
      <c r="G53" s="21">
        <v>10.82</v>
      </c>
      <c r="H53" s="25">
        <f t="shared" si="23"/>
        <v>1045.212</v>
      </c>
      <c r="I53" s="21">
        <v>0.05</v>
      </c>
      <c r="J53" s="25">
        <f t="shared" si="24"/>
        <v>52.260600000000004</v>
      </c>
      <c r="K53" s="38"/>
      <c r="L53" s="25">
        <f t="shared" si="25"/>
        <v>0</v>
      </c>
      <c r="M53" s="21"/>
      <c r="N53" s="25">
        <f t="shared" si="26"/>
        <v>0</v>
      </c>
      <c r="O53" s="21"/>
      <c r="P53" s="15">
        <f t="shared" si="27"/>
        <v>0</v>
      </c>
      <c r="Q53" s="37"/>
      <c r="R53" s="18">
        <f t="shared" si="28"/>
        <v>0</v>
      </c>
      <c r="S53" s="21"/>
      <c r="T53" s="25">
        <f t="shared" si="29"/>
        <v>0</v>
      </c>
      <c r="U53" s="21"/>
      <c r="V53" s="25">
        <f t="shared" si="30"/>
        <v>0</v>
      </c>
      <c r="W53" s="21"/>
      <c r="X53" s="15">
        <f t="shared" si="31"/>
        <v>0</v>
      </c>
      <c r="Y53" s="29"/>
      <c r="Z53" s="29"/>
      <c r="AA53" s="20"/>
      <c r="AB53" s="25"/>
      <c r="AC53" s="25"/>
      <c r="AD53" s="25"/>
      <c r="AE53" s="25"/>
      <c r="AF53" s="25"/>
      <c r="AG53" s="25"/>
      <c r="AH53" s="25"/>
      <c r="AI53" s="25">
        <f t="shared" si="32"/>
        <v>1097.4726000000001</v>
      </c>
      <c r="AJ53" s="25"/>
      <c r="AK53" s="15">
        <f t="shared" si="33"/>
        <v>1097.4726000000001</v>
      </c>
      <c r="AS53" s="5"/>
    </row>
    <row r="54" spans="1:45" x14ac:dyDescent="0.15">
      <c r="A54" s="73"/>
      <c r="B54" s="74"/>
      <c r="C54" s="21"/>
      <c r="D54" s="21" t="s">
        <v>42</v>
      </c>
      <c r="E54" s="21">
        <v>25</v>
      </c>
      <c r="F54" s="21">
        <v>1</v>
      </c>
      <c r="G54" s="21">
        <v>10.82</v>
      </c>
      <c r="H54" s="25">
        <f t="shared" si="23"/>
        <v>1136.1000000000001</v>
      </c>
      <c r="I54" s="21">
        <v>0.05</v>
      </c>
      <c r="J54" s="25">
        <f t="shared" si="24"/>
        <v>56.805000000000007</v>
      </c>
      <c r="K54" s="38"/>
      <c r="L54" s="25">
        <f t="shared" si="25"/>
        <v>0</v>
      </c>
      <c r="M54" s="21"/>
      <c r="N54" s="25">
        <f t="shared" si="26"/>
        <v>0</v>
      </c>
      <c r="O54" s="21"/>
      <c r="P54" s="15">
        <f t="shared" si="27"/>
        <v>0</v>
      </c>
      <c r="Q54" s="37"/>
      <c r="R54" s="18">
        <f t="shared" si="28"/>
        <v>0</v>
      </c>
      <c r="S54" s="21"/>
      <c r="T54" s="25">
        <f t="shared" si="29"/>
        <v>0</v>
      </c>
      <c r="U54" s="21"/>
      <c r="V54" s="25">
        <f t="shared" si="30"/>
        <v>0</v>
      </c>
      <c r="W54" s="21"/>
      <c r="X54" s="15">
        <f t="shared" si="31"/>
        <v>0</v>
      </c>
      <c r="Y54" s="29"/>
      <c r="Z54" s="29"/>
      <c r="AA54" s="20"/>
      <c r="AB54" s="25"/>
      <c r="AC54" s="25"/>
      <c r="AD54" s="25"/>
      <c r="AE54" s="25"/>
      <c r="AF54" s="25"/>
      <c r="AG54" s="25"/>
      <c r="AH54" s="25"/>
      <c r="AI54" s="25">
        <f t="shared" si="32"/>
        <v>1192.9050000000002</v>
      </c>
      <c r="AJ54" s="25"/>
      <c r="AK54" s="15">
        <f t="shared" si="33"/>
        <v>1192.9050000000002</v>
      </c>
      <c r="AS54" s="5"/>
    </row>
    <row r="55" spans="1:45" x14ac:dyDescent="0.15">
      <c r="A55" s="73"/>
      <c r="B55" s="74"/>
      <c r="C55" s="21"/>
      <c r="D55" s="21" t="s">
        <v>43</v>
      </c>
      <c r="E55" s="21">
        <v>22</v>
      </c>
      <c r="F55" s="21">
        <v>1</v>
      </c>
      <c r="G55" s="21">
        <v>10.82</v>
      </c>
      <c r="H55" s="25">
        <f t="shared" si="23"/>
        <v>999.76800000000014</v>
      </c>
      <c r="I55" s="21">
        <v>0.05</v>
      </c>
      <c r="J55" s="25">
        <f t="shared" si="24"/>
        <v>49.988400000000013</v>
      </c>
      <c r="K55" s="38"/>
      <c r="L55" s="25">
        <f t="shared" si="25"/>
        <v>0</v>
      </c>
      <c r="M55" s="21"/>
      <c r="N55" s="25">
        <f t="shared" si="26"/>
        <v>0</v>
      </c>
      <c r="O55" s="21"/>
      <c r="P55" s="15">
        <f t="shared" si="27"/>
        <v>0</v>
      </c>
      <c r="Q55" s="37"/>
      <c r="R55" s="18">
        <f t="shared" si="28"/>
        <v>0</v>
      </c>
      <c r="S55" s="21"/>
      <c r="T55" s="25">
        <f t="shared" si="29"/>
        <v>0</v>
      </c>
      <c r="U55" s="21"/>
      <c r="V55" s="25">
        <f t="shared" si="30"/>
        <v>0</v>
      </c>
      <c r="W55" s="21"/>
      <c r="X55" s="15">
        <f t="shared" si="31"/>
        <v>0</v>
      </c>
      <c r="Y55" s="29"/>
      <c r="Z55" s="29"/>
      <c r="AA55" s="20"/>
      <c r="AB55" s="25"/>
      <c r="AC55" s="25"/>
      <c r="AD55" s="25"/>
      <c r="AE55" s="25"/>
      <c r="AF55" s="25"/>
      <c r="AG55" s="25"/>
      <c r="AH55" s="25"/>
      <c r="AI55" s="25">
        <f t="shared" si="32"/>
        <v>1049.7564000000002</v>
      </c>
      <c r="AJ55" s="25"/>
      <c r="AK55" s="15">
        <f t="shared" si="33"/>
        <v>1049.7564000000002</v>
      </c>
      <c r="AS55" s="5"/>
    </row>
    <row r="56" spans="1:45" x14ac:dyDescent="0.15">
      <c r="A56" s="73"/>
      <c r="B56" s="74"/>
      <c r="C56" s="21"/>
      <c r="D56" s="21" t="s">
        <v>102</v>
      </c>
      <c r="E56" s="21">
        <v>25</v>
      </c>
      <c r="F56" s="21">
        <v>1</v>
      </c>
      <c r="G56" s="21">
        <v>10.82</v>
      </c>
      <c r="H56" s="25">
        <f t="shared" si="23"/>
        <v>1136.1000000000001</v>
      </c>
      <c r="I56" s="21">
        <v>0.05</v>
      </c>
      <c r="J56" s="25">
        <f t="shared" si="24"/>
        <v>56.805000000000007</v>
      </c>
      <c r="K56" s="38"/>
      <c r="L56" s="25">
        <f t="shared" si="25"/>
        <v>0</v>
      </c>
      <c r="M56" s="21"/>
      <c r="N56" s="25">
        <f t="shared" si="26"/>
        <v>0</v>
      </c>
      <c r="O56" s="21"/>
      <c r="P56" s="15">
        <f t="shared" si="27"/>
        <v>0</v>
      </c>
      <c r="Q56" s="37"/>
      <c r="R56" s="18">
        <f t="shared" si="28"/>
        <v>0</v>
      </c>
      <c r="S56" s="21"/>
      <c r="T56" s="25">
        <f t="shared" si="29"/>
        <v>0</v>
      </c>
      <c r="U56" s="21"/>
      <c r="V56" s="25">
        <f t="shared" si="30"/>
        <v>0</v>
      </c>
      <c r="W56" s="21"/>
      <c r="X56" s="15">
        <f t="shared" si="31"/>
        <v>0</v>
      </c>
      <c r="Y56" s="29"/>
      <c r="Z56" s="29"/>
      <c r="AA56" s="20"/>
      <c r="AB56" s="25"/>
      <c r="AC56" s="25"/>
      <c r="AD56" s="25"/>
      <c r="AE56" s="25"/>
      <c r="AF56" s="25"/>
      <c r="AG56" s="25"/>
      <c r="AH56" s="25"/>
      <c r="AI56" s="25">
        <f t="shared" si="32"/>
        <v>1192.9050000000002</v>
      </c>
      <c r="AJ56" s="25"/>
      <c r="AK56" s="15">
        <f t="shared" si="33"/>
        <v>1192.9050000000002</v>
      </c>
      <c r="AS56" s="5"/>
    </row>
    <row r="57" spans="1:45" x14ac:dyDescent="0.15">
      <c r="A57" s="73"/>
      <c r="B57" s="74"/>
      <c r="C57" s="21" t="s">
        <v>56</v>
      </c>
      <c r="D57" s="21" t="s">
        <v>40</v>
      </c>
      <c r="E57" s="21">
        <v>16</v>
      </c>
      <c r="F57" s="21">
        <v>1</v>
      </c>
      <c r="G57" s="21">
        <v>10.82</v>
      </c>
      <c r="H57" s="25">
        <f t="shared" si="23"/>
        <v>727.10400000000004</v>
      </c>
      <c r="I57" s="21">
        <v>0.05</v>
      </c>
      <c r="J57" s="25">
        <f t="shared" si="24"/>
        <v>36.355200000000004</v>
      </c>
      <c r="K57" s="25">
        <v>0.05</v>
      </c>
      <c r="L57" s="25">
        <f t="shared" si="25"/>
        <v>38.172960000000003</v>
      </c>
      <c r="M57" s="21"/>
      <c r="N57" s="25">
        <f t="shared" si="26"/>
        <v>0</v>
      </c>
      <c r="O57" s="21"/>
      <c r="P57" s="15">
        <f t="shared" si="27"/>
        <v>0</v>
      </c>
      <c r="Q57" s="37"/>
      <c r="R57" s="18">
        <f t="shared" si="28"/>
        <v>0</v>
      </c>
      <c r="S57" s="21"/>
      <c r="T57" s="25">
        <f t="shared" si="29"/>
        <v>0</v>
      </c>
      <c r="U57" s="21"/>
      <c r="V57" s="25">
        <f t="shared" si="30"/>
        <v>0</v>
      </c>
      <c r="W57" s="21"/>
      <c r="X57" s="15">
        <f t="shared" si="31"/>
        <v>0</v>
      </c>
      <c r="Y57" s="29"/>
      <c r="Z57" s="29"/>
      <c r="AA57" s="20"/>
      <c r="AB57" s="25"/>
      <c r="AC57" s="25"/>
      <c r="AD57" s="25"/>
      <c r="AE57" s="25"/>
      <c r="AF57" s="25"/>
      <c r="AG57" s="25"/>
      <c r="AH57" s="25"/>
      <c r="AI57" s="25">
        <f t="shared" si="32"/>
        <v>801.63216</v>
      </c>
      <c r="AJ57" s="25"/>
      <c r="AK57" s="15">
        <f t="shared" si="33"/>
        <v>801.63216</v>
      </c>
      <c r="AS57" s="5"/>
    </row>
    <row r="58" spans="1:45" x14ac:dyDescent="0.15">
      <c r="A58" s="73"/>
      <c r="B58" s="74"/>
      <c r="C58" s="21"/>
      <c r="D58" s="21" t="s">
        <v>54</v>
      </c>
      <c r="E58" s="21">
        <v>26</v>
      </c>
      <c r="F58" s="21">
        <v>1</v>
      </c>
      <c r="G58" s="21">
        <v>10.82</v>
      </c>
      <c r="H58" s="25">
        <f t="shared" si="23"/>
        <v>1181.5440000000001</v>
      </c>
      <c r="I58" s="21">
        <v>0.05</v>
      </c>
      <c r="J58" s="25">
        <f t="shared" si="24"/>
        <v>59.077200000000005</v>
      </c>
      <c r="K58" s="25">
        <v>0.05</v>
      </c>
      <c r="L58" s="25">
        <f t="shared" si="25"/>
        <v>62.031060000000004</v>
      </c>
      <c r="M58" s="21"/>
      <c r="N58" s="25">
        <f t="shared" si="26"/>
        <v>0</v>
      </c>
      <c r="O58" s="21"/>
      <c r="P58" s="15">
        <f t="shared" si="27"/>
        <v>0</v>
      </c>
      <c r="Q58" s="37"/>
      <c r="R58" s="18">
        <f t="shared" si="28"/>
        <v>0</v>
      </c>
      <c r="S58" s="21"/>
      <c r="T58" s="25">
        <f t="shared" si="29"/>
        <v>0</v>
      </c>
      <c r="U58" s="21"/>
      <c r="V58" s="25">
        <f t="shared" si="30"/>
        <v>0</v>
      </c>
      <c r="W58" s="21"/>
      <c r="X58" s="15">
        <f t="shared" si="31"/>
        <v>0</v>
      </c>
      <c r="Y58" s="29"/>
      <c r="Z58" s="29"/>
      <c r="AA58" s="20"/>
      <c r="AB58" s="25"/>
      <c r="AC58" s="25"/>
      <c r="AD58" s="25"/>
      <c r="AE58" s="25"/>
      <c r="AF58" s="25"/>
      <c r="AG58" s="25"/>
      <c r="AH58" s="25"/>
      <c r="AI58" s="25">
        <f t="shared" si="32"/>
        <v>1302.6522600000001</v>
      </c>
      <c r="AJ58" s="25"/>
      <c r="AK58" s="15">
        <f t="shared" si="33"/>
        <v>1302.6522600000001</v>
      </c>
      <c r="AS58" s="5"/>
    </row>
    <row r="59" spans="1:45" x14ac:dyDescent="0.15">
      <c r="A59" s="73"/>
      <c r="B59" s="74"/>
      <c r="C59" s="21"/>
      <c r="D59" s="21" t="s">
        <v>49</v>
      </c>
      <c r="E59" s="21">
        <v>25</v>
      </c>
      <c r="F59" s="21">
        <v>1</v>
      </c>
      <c r="G59" s="21">
        <v>10.82</v>
      </c>
      <c r="H59" s="25">
        <f t="shared" si="23"/>
        <v>1136.1000000000001</v>
      </c>
      <c r="I59" s="21">
        <v>0.05</v>
      </c>
      <c r="J59" s="25">
        <f t="shared" si="24"/>
        <v>56.805000000000007</v>
      </c>
      <c r="K59" s="25">
        <v>0.05</v>
      </c>
      <c r="L59" s="25">
        <f t="shared" si="25"/>
        <v>59.645250000000011</v>
      </c>
      <c r="M59" s="21"/>
      <c r="N59" s="25">
        <f t="shared" si="26"/>
        <v>0</v>
      </c>
      <c r="O59" s="21"/>
      <c r="P59" s="15">
        <f t="shared" si="27"/>
        <v>0</v>
      </c>
      <c r="Q59" s="37"/>
      <c r="R59" s="18">
        <f t="shared" si="28"/>
        <v>0</v>
      </c>
      <c r="S59" s="21"/>
      <c r="T59" s="25">
        <f t="shared" si="29"/>
        <v>0</v>
      </c>
      <c r="U59" s="21"/>
      <c r="V59" s="25">
        <f t="shared" si="30"/>
        <v>0</v>
      </c>
      <c r="W59" s="21"/>
      <c r="X59" s="15">
        <f t="shared" si="31"/>
        <v>0</v>
      </c>
      <c r="Y59" s="29"/>
      <c r="Z59" s="29"/>
      <c r="AA59" s="20"/>
      <c r="AB59" s="25"/>
      <c r="AC59" s="25"/>
      <c r="AD59" s="25"/>
      <c r="AE59" s="25"/>
      <c r="AF59" s="25"/>
      <c r="AG59" s="25"/>
      <c r="AH59" s="25"/>
      <c r="AI59" s="25">
        <f t="shared" si="32"/>
        <v>1252.5502500000002</v>
      </c>
      <c r="AJ59" s="25"/>
      <c r="AK59" s="15">
        <f t="shared" si="33"/>
        <v>1252.5502500000002</v>
      </c>
      <c r="AS59" s="5"/>
    </row>
    <row r="60" spans="1:45" x14ac:dyDescent="0.15">
      <c r="A60" s="73"/>
      <c r="B60" s="74"/>
      <c r="C60" s="21"/>
      <c r="D60" s="21" t="s">
        <v>55</v>
      </c>
      <c r="E60" s="21">
        <v>26</v>
      </c>
      <c r="F60" s="21">
        <v>1</v>
      </c>
      <c r="G60" s="21">
        <v>10.82</v>
      </c>
      <c r="H60" s="25">
        <f t="shared" si="23"/>
        <v>1181.5440000000001</v>
      </c>
      <c r="I60" s="21">
        <v>0.05</v>
      </c>
      <c r="J60" s="25">
        <f t="shared" si="24"/>
        <v>59.077200000000005</v>
      </c>
      <c r="K60" s="25">
        <v>0.05</v>
      </c>
      <c r="L60" s="25">
        <f t="shared" si="25"/>
        <v>62.031060000000004</v>
      </c>
      <c r="M60" s="21"/>
      <c r="N60" s="25">
        <f t="shared" si="26"/>
        <v>0</v>
      </c>
      <c r="O60" s="21"/>
      <c r="P60" s="15">
        <f t="shared" si="27"/>
        <v>0</v>
      </c>
      <c r="Q60" s="37"/>
      <c r="R60" s="18">
        <f t="shared" si="28"/>
        <v>0</v>
      </c>
      <c r="S60" s="21"/>
      <c r="T60" s="25">
        <f t="shared" si="29"/>
        <v>0</v>
      </c>
      <c r="U60" s="21"/>
      <c r="V60" s="25">
        <f t="shared" si="30"/>
        <v>0</v>
      </c>
      <c r="W60" s="21"/>
      <c r="X60" s="15">
        <f t="shared" si="31"/>
        <v>0</v>
      </c>
      <c r="Y60" s="29"/>
      <c r="Z60" s="29"/>
      <c r="AA60" s="20"/>
      <c r="AB60" s="25"/>
      <c r="AC60" s="25"/>
      <c r="AD60" s="25"/>
      <c r="AE60" s="25"/>
      <c r="AF60" s="25"/>
      <c r="AG60" s="25"/>
      <c r="AH60" s="25"/>
      <c r="AI60" s="25">
        <f t="shared" si="32"/>
        <v>1302.6522600000001</v>
      </c>
      <c r="AJ60" s="25"/>
      <c r="AK60" s="15">
        <f t="shared" si="33"/>
        <v>1302.6522600000001</v>
      </c>
      <c r="AS60" s="5"/>
    </row>
    <row r="61" spans="1:45" x14ac:dyDescent="0.15">
      <c r="A61" s="73"/>
      <c r="B61" s="74"/>
      <c r="C61" s="21"/>
      <c r="D61" s="21" t="s">
        <v>52</v>
      </c>
      <c r="E61" s="21">
        <v>25</v>
      </c>
      <c r="F61" s="21">
        <v>1</v>
      </c>
      <c r="G61" s="21">
        <v>10.82</v>
      </c>
      <c r="H61" s="25">
        <f t="shared" si="23"/>
        <v>1136.1000000000001</v>
      </c>
      <c r="I61" s="21">
        <v>0.05</v>
      </c>
      <c r="J61" s="25">
        <f t="shared" si="24"/>
        <v>56.805000000000007</v>
      </c>
      <c r="K61" s="25">
        <v>0.05</v>
      </c>
      <c r="L61" s="25">
        <f t="shared" si="25"/>
        <v>59.645250000000011</v>
      </c>
      <c r="M61" s="21"/>
      <c r="N61" s="25">
        <f t="shared" si="26"/>
        <v>0</v>
      </c>
      <c r="O61" s="21"/>
      <c r="P61" s="15">
        <f t="shared" si="27"/>
        <v>0</v>
      </c>
      <c r="Q61" s="37"/>
      <c r="R61" s="18">
        <f t="shared" si="28"/>
        <v>0</v>
      </c>
      <c r="S61" s="21"/>
      <c r="T61" s="25">
        <f t="shared" si="29"/>
        <v>0</v>
      </c>
      <c r="U61" s="21"/>
      <c r="V61" s="25">
        <f t="shared" si="30"/>
        <v>0</v>
      </c>
      <c r="W61" s="21"/>
      <c r="X61" s="15">
        <f t="shared" si="31"/>
        <v>0</v>
      </c>
      <c r="Y61" s="29"/>
      <c r="Z61" s="29"/>
      <c r="AA61" s="20"/>
      <c r="AB61" s="25"/>
      <c r="AC61" s="25"/>
      <c r="AD61" s="25"/>
      <c r="AE61" s="25"/>
      <c r="AF61" s="25"/>
      <c r="AG61" s="25"/>
      <c r="AH61" s="25"/>
      <c r="AI61" s="25">
        <f t="shared" si="32"/>
        <v>1252.5502500000002</v>
      </c>
      <c r="AJ61" s="25"/>
      <c r="AK61" s="15">
        <f t="shared" si="33"/>
        <v>1252.5502500000002</v>
      </c>
      <c r="AS61" s="5"/>
    </row>
    <row r="62" spans="1:45" x14ac:dyDescent="0.15">
      <c r="A62" s="73"/>
      <c r="B62" s="74"/>
      <c r="C62" s="21"/>
      <c r="D62" s="21" t="s">
        <v>50</v>
      </c>
      <c r="E62" s="21">
        <v>23</v>
      </c>
      <c r="F62" s="21">
        <v>1</v>
      </c>
      <c r="G62" s="21">
        <v>10.82</v>
      </c>
      <c r="H62" s="25">
        <f t="shared" si="23"/>
        <v>1045.212</v>
      </c>
      <c r="I62" s="21">
        <v>0.05</v>
      </c>
      <c r="J62" s="25">
        <f t="shared" si="24"/>
        <v>52.260600000000004</v>
      </c>
      <c r="K62" s="25">
        <v>0.05</v>
      </c>
      <c r="L62" s="25">
        <f t="shared" si="25"/>
        <v>54.873630000000006</v>
      </c>
      <c r="M62" s="21"/>
      <c r="N62" s="25">
        <f t="shared" si="26"/>
        <v>0</v>
      </c>
      <c r="O62" s="21"/>
      <c r="P62" s="15">
        <f t="shared" si="27"/>
        <v>0</v>
      </c>
      <c r="Q62" s="37"/>
      <c r="R62" s="18">
        <f t="shared" si="28"/>
        <v>0</v>
      </c>
      <c r="S62" s="21"/>
      <c r="T62" s="25">
        <f t="shared" si="29"/>
        <v>0</v>
      </c>
      <c r="U62" s="21"/>
      <c r="V62" s="25">
        <f t="shared" si="30"/>
        <v>0</v>
      </c>
      <c r="W62" s="21"/>
      <c r="X62" s="15">
        <f t="shared" si="31"/>
        <v>0</v>
      </c>
      <c r="Y62" s="29"/>
      <c r="Z62" s="29"/>
      <c r="AA62" s="20"/>
      <c r="AB62" s="25"/>
      <c r="AC62" s="25"/>
      <c r="AD62" s="25"/>
      <c r="AE62" s="25"/>
      <c r="AF62" s="25"/>
      <c r="AG62" s="25"/>
      <c r="AH62" s="25"/>
      <c r="AI62" s="25">
        <f t="shared" si="32"/>
        <v>1152.3462300000001</v>
      </c>
      <c r="AJ62" s="25"/>
      <c r="AK62" s="15">
        <f t="shared" si="33"/>
        <v>1152.3462300000001</v>
      </c>
      <c r="AS62" s="5"/>
    </row>
    <row r="63" spans="1:45" x14ac:dyDescent="0.15">
      <c r="A63" s="73"/>
      <c r="B63" s="74"/>
      <c r="C63" s="21"/>
      <c r="D63" s="21" t="s">
        <v>42</v>
      </c>
      <c r="E63" s="21">
        <v>25</v>
      </c>
      <c r="F63" s="21">
        <v>1</v>
      </c>
      <c r="G63" s="21">
        <v>10.82</v>
      </c>
      <c r="H63" s="25">
        <f t="shared" si="23"/>
        <v>1136.1000000000001</v>
      </c>
      <c r="I63" s="21">
        <v>0.05</v>
      </c>
      <c r="J63" s="25">
        <f t="shared" si="24"/>
        <v>56.805000000000007</v>
      </c>
      <c r="K63" s="25">
        <v>0.05</v>
      </c>
      <c r="L63" s="25">
        <f t="shared" si="25"/>
        <v>59.645250000000011</v>
      </c>
      <c r="M63" s="21"/>
      <c r="N63" s="25">
        <f t="shared" si="26"/>
        <v>0</v>
      </c>
      <c r="O63" s="21"/>
      <c r="P63" s="15">
        <f t="shared" si="27"/>
        <v>0</v>
      </c>
      <c r="Q63" s="37"/>
      <c r="R63" s="18">
        <f t="shared" si="28"/>
        <v>0</v>
      </c>
      <c r="S63" s="21"/>
      <c r="T63" s="25">
        <f t="shared" si="29"/>
        <v>0</v>
      </c>
      <c r="U63" s="21"/>
      <c r="V63" s="25">
        <f t="shared" si="30"/>
        <v>0</v>
      </c>
      <c r="W63" s="21"/>
      <c r="X63" s="15">
        <f t="shared" si="31"/>
        <v>0</v>
      </c>
      <c r="Y63" s="29"/>
      <c r="Z63" s="29"/>
      <c r="AA63" s="20"/>
      <c r="AB63" s="25"/>
      <c r="AC63" s="25"/>
      <c r="AD63" s="25"/>
      <c r="AE63" s="25"/>
      <c r="AF63" s="25"/>
      <c r="AG63" s="25"/>
      <c r="AH63" s="25"/>
      <c r="AI63" s="25">
        <f t="shared" si="32"/>
        <v>1252.5502500000002</v>
      </c>
      <c r="AJ63" s="25"/>
      <c r="AK63" s="15">
        <f t="shared" si="33"/>
        <v>1252.5502500000002</v>
      </c>
      <c r="AS63" s="5"/>
    </row>
    <row r="64" spans="1:45" x14ac:dyDescent="0.15">
      <c r="A64" s="73"/>
      <c r="B64" s="74"/>
      <c r="C64" s="21"/>
      <c r="D64" s="21" t="s">
        <v>43</v>
      </c>
      <c r="E64" s="21">
        <v>22</v>
      </c>
      <c r="F64" s="21">
        <v>1</v>
      </c>
      <c r="G64" s="21">
        <v>10.82</v>
      </c>
      <c r="H64" s="25">
        <f t="shared" si="23"/>
        <v>999.76800000000014</v>
      </c>
      <c r="I64" s="21">
        <v>0.05</v>
      </c>
      <c r="J64" s="25">
        <f t="shared" si="24"/>
        <v>49.988400000000013</v>
      </c>
      <c r="K64" s="25">
        <v>0.05</v>
      </c>
      <c r="L64" s="25">
        <f t="shared" si="25"/>
        <v>52.487820000000013</v>
      </c>
      <c r="M64" s="21"/>
      <c r="N64" s="25">
        <f t="shared" si="26"/>
        <v>0</v>
      </c>
      <c r="O64" s="21"/>
      <c r="P64" s="15">
        <f t="shared" si="27"/>
        <v>0</v>
      </c>
      <c r="Q64" s="37"/>
      <c r="R64" s="18">
        <f t="shared" si="28"/>
        <v>0</v>
      </c>
      <c r="S64" s="21"/>
      <c r="T64" s="25">
        <f t="shared" si="29"/>
        <v>0</v>
      </c>
      <c r="U64" s="21"/>
      <c r="V64" s="25">
        <f t="shared" si="30"/>
        <v>0</v>
      </c>
      <c r="W64" s="21"/>
      <c r="X64" s="15">
        <f t="shared" si="31"/>
        <v>0</v>
      </c>
      <c r="Y64" s="29"/>
      <c r="Z64" s="29"/>
      <c r="AA64" s="20"/>
      <c r="AB64" s="25"/>
      <c r="AC64" s="25"/>
      <c r="AD64" s="25"/>
      <c r="AE64" s="25"/>
      <c r="AF64" s="25"/>
      <c r="AG64" s="25"/>
      <c r="AH64" s="25"/>
      <c r="AI64" s="25">
        <f t="shared" si="32"/>
        <v>1102.2442200000003</v>
      </c>
      <c r="AJ64" s="25"/>
      <c r="AK64" s="15">
        <f t="shared" si="33"/>
        <v>1102.2442200000003</v>
      </c>
      <c r="AS64" s="5"/>
    </row>
    <row r="65" spans="1:45" x14ac:dyDescent="0.15">
      <c r="A65" s="73"/>
      <c r="B65" s="74"/>
      <c r="C65" s="21"/>
      <c r="D65" s="21" t="s">
        <v>102</v>
      </c>
      <c r="E65" s="21">
        <v>25</v>
      </c>
      <c r="F65" s="21">
        <v>1</v>
      </c>
      <c r="G65" s="21">
        <v>10.82</v>
      </c>
      <c r="H65" s="25">
        <f t="shared" si="23"/>
        <v>1136.1000000000001</v>
      </c>
      <c r="I65" s="21">
        <v>0.05</v>
      </c>
      <c r="J65" s="25">
        <f t="shared" si="24"/>
        <v>56.805000000000007</v>
      </c>
      <c r="K65" s="25">
        <v>0.05</v>
      </c>
      <c r="L65" s="25">
        <f t="shared" si="25"/>
        <v>59.645250000000011</v>
      </c>
      <c r="M65" s="21"/>
      <c r="N65" s="25">
        <f t="shared" si="26"/>
        <v>0</v>
      </c>
      <c r="O65" s="21"/>
      <c r="P65" s="15">
        <f t="shared" si="27"/>
        <v>0</v>
      </c>
      <c r="Q65" s="37"/>
      <c r="R65" s="18">
        <f t="shared" si="28"/>
        <v>0</v>
      </c>
      <c r="S65" s="21"/>
      <c r="T65" s="25">
        <f t="shared" si="29"/>
        <v>0</v>
      </c>
      <c r="U65" s="21"/>
      <c r="V65" s="25">
        <f t="shared" si="30"/>
        <v>0</v>
      </c>
      <c r="W65" s="21"/>
      <c r="X65" s="15">
        <f t="shared" si="31"/>
        <v>0</v>
      </c>
      <c r="Y65" s="29"/>
      <c r="Z65" s="29"/>
      <c r="AA65" s="20"/>
      <c r="AB65" s="25"/>
      <c r="AC65" s="25"/>
      <c r="AD65" s="25"/>
      <c r="AE65" s="25"/>
      <c r="AF65" s="25"/>
      <c r="AG65" s="25"/>
      <c r="AH65" s="25"/>
      <c r="AI65" s="25">
        <f t="shared" si="32"/>
        <v>1252.5502500000002</v>
      </c>
      <c r="AJ65" s="25"/>
      <c r="AK65" s="15">
        <f t="shared" si="33"/>
        <v>1252.5502500000002</v>
      </c>
      <c r="AS65" s="5"/>
    </row>
    <row r="66" spans="1:45" x14ac:dyDescent="0.15">
      <c r="A66" s="73"/>
      <c r="B66" s="74"/>
      <c r="C66" s="21"/>
      <c r="D66" s="21" t="s">
        <v>33</v>
      </c>
      <c r="E66" s="21">
        <v>30</v>
      </c>
      <c r="F66" s="21">
        <v>1</v>
      </c>
      <c r="G66" s="21">
        <v>10.82</v>
      </c>
      <c r="H66" s="25">
        <f t="shared" si="23"/>
        <v>1363.3200000000002</v>
      </c>
      <c r="I66" s="21">
        <v>0.05</v>
      </c>
      <c r="J66" s="25">
        <f t="shared" si="24"/>
        <v>68.166000000000011</v>
      </c>
      <c r="K66" s="25">
        <v>0.05</v>
      </c>
      <c r="L66" s="25">
        <f t="shared" si="25"/>
        <v>71.574300000000008</v>
      </c>
      <c r="M66" s="21"/>
      <c r="N66" s="25">
        <f t="shared" si="26"/>
        <v>0</v>
      </c>
      <c r="O66" s="21"/>
      <c r="P66" s="15">
        <f t="shared" si="27"/>
        <v>0</v>
      </c>
      <c r="Q66" s="37"/>
      <c r="R66" s="18">
        <f t="shared" si="28"/>
        <v>0</v>
      </c>
      <c r="S66" s="21"/>
      <c r="T66" s="25">
        <f t="shared" si="29"/>
        <v>0</v>
      </c>
      <c r="U66" s="21"/>
      <c r="V66" s="25">
        <f t="shared" si="30"/>
        <v>0</v>
      </c>
      <c r="W66" s="21"/>
      <c r="X66" s="15">
        <f t="shared" si="31"/>
        <v>0</v>
      </c>
      <c r="Y66" s="29"/>
      <c r="Z66" s="29"/>
      <c r="AA66" s="20"/>
      <c r="AB66" s="25"/>
      <c r="AC66" s="25"/>
      <c r="AD66" s="25"/>
      <c r="AE66" s="25"/>
      <c r="AF66" s="25"/>
      <c r="AG66" s="25"/>
      <c r="AH66" s="25"/>
      <c r="AI66" s="25">
        <f t="shared" si="32"/>
        <v>1503.0603000000001</v>
      </c>
      <c r="AJ66" s="25"/>
      <c r="AK66" s="15">
        <f t="shared" si="33"/>
        <v>1503.0603000000001</v>
      </c>
      <c r="AS66" s="5"/>
    </row>
    <row r="67" spans="1:45" x14ac:dyDescent="0.15">
      <c r="A67" s="73"/>
      <c r="B67" s="74"/>
      <c r="C67" s="21"/>
      <c r="D67" s="21" t="s">
        <v>34</v>
      </c>
      <c r="E67" s="21">
        <v>30</v>
      </c>
      <c r="F67" s="21">
        <v>1</v>
      </c>
      <c r="G67" s="21">
        <v>10.82</v>
      </c>
      <c r="H67" s="25">
        <f t="shared" si="23"/>
        <v>1363.3200000000002</v>
      </c>
      <c r="I67" s="21">
        <v>0.05</v>
      </c>
      <c r="J67" s="25">
        <f t="shared" si="24"/>
        <v>68.166000000000011</v>
      </c>
      <c r="K67" s="25">
        <v>0.05</v>
      </c>
      <c r="L67" s="25">
        <f t="shared" si="25"/>
        <v>71.574300000000008</v>
      </c>
      <c r="M67" s="21"/>
      <c r="N67" s="25">
        <f t="shared" si="26"/>
        <v>0</v>
      </c>
      <c r="O67" s="21"/>
      <c r="P67" s="15">
        <f t="shared" si="27"/>
        <v>0</v>
      </c>
      <c r="Q67" s="37"/>
      <c r="R67" s="18">
        <f t="shared" si="28"/>
        <v>0</v>
      </c>
      <c r="S67" s="21"/>
      <c r="T67" s="25">
        <f t="shared" si="29"/>
        <v>0</v>
      </c>
      <c r="U67" s="21"/>
      <c r="V67" s="25">
        <f t="shared" si="30"/>
        <v>0</v>
      </c>
      <c r="W67" s="21"/>
      <c r="X67" s="15">
        <f t="shared" si="31"/>
        <v>0</v>
      </c>
      <c r="Y67" s="29"/>
      <c r="Z67" s="29"/>
      <c r="AA67" s="20"/>
      <c r="AB67" s="25"/>
      <c r="AC67" s="25"/>
      <c r="AD67" s="25"/>
      <c r="AE67" s="25"/>
      <c r="AF67" s="25"/>
      <c r="AG67" s="25"/>
      <c r="AH67" s="25"/>
      <c r="AI67" s="25">
        <f t="shared" si="32"/>
        <v>1503.0603000000001</v>
      </c>
      <c r="AJ67" s="25"/>
      <c r="AK67" s="15">
        <f t="shared" si="33"/>
        <v>1503.0603000000001</v>
      </c>
      <c r="AS67" s="5"/>
    </row>
    <row r="68" spans="1:45" ht="11.45" customHeight="1" x14ac:dyDescent="0.15">
      <c r="A68" s="73"/>
      <c r="B68" s="74"/>
      <c r="C68" s="43"/>
      <c r="D68" s="21"/>
      <c r="E68" s="21"/>
      <c r="F68" s="21"/>
      <c r="G68" s="52"/>
      <c r="H68" s="25"/>
      <c r="I68" s="21"/>
      <c r="J68" s="25"/>
      <c r="K68" s="38"/>
      <c r="L68" s="38"/>
      <c r="M68" s="50"/>
      <c r="N68" s="38"/>
      <c r="O68" s="50"/>
      <c r="P68" s="34"/>
      <c r="Q68" s="37"/>
      <c r="R68" s="35"/>
      <c r="S68" s="21"/>
      <c r="T68" s="25"/>
      <c r="U68" s="21"/>
      <c r="V68" s="25"/>
      <c r="W68" s="21"/>
      <c r="X68" s="15"/>
      <c r="Y68" s="29"/>
      <c r="Z68" s="29"/>
      <c r="AA68" s="20">
        <f>G68*F68*4.2+G68*F68*4.2*I68</f>
        <v>0</v>
      </c>
      <c r="AB68" s="25"/>
      <c r="AC68" s="25"/>
      <c r="AD68" s="25"/>
      <c r="AE68" s="25"/>
      <c r="AF68" s="25"/>
      <c r="AG68" s="25"/>
      <c r="AH68" s="25"/>
      <c r="AI68" s="25">
        <f>H68+J68+L68+N68+P68+T68+V68+X68+AB68+AC68+AD68+AF68+AG68+AA68</f>
        <v>0</v>
      </c>
      <c r="AJ68" s="25"/>
      <c r="AK68" s="15">
        <f t="shared" si="33"/>
        <v>0</v>
      </c>
      <c r="AS68" s="5"/>
    </row>
    <row r="69" spans="1:45" ht="11.45" customHeight="1" x14ac:dyDescent="0.15">
      <c r="A69" s="73"/>
      <c r="B69" s="74"/>
      <c r="C69" s="43" t="s">
        <v>74</v>
      </c>
      <c r="D69" s="21"/>
      <c r="E69" s="21"/>
      <c r="F69" s="21"/>
      <c r="G69" s="21"/>
      <c r="H69" s="25"/>
      <c r="I69" s="21"/>
      <c r="J69" s="38"/>
      <c r="K69" s="38"/>
      <c r="L69" s="38"/>
      <c r="M69" s="50"/>
      <c r="N69" s="38"/>
      <c r="O69" s="50"/>
      <c r="P69" s="34"/>
      <c r="Q69" s="37"/>
      <c r="R69" s="35"/>
      <c r="S69" s="21"/>
      <c r="T69" s="25"/>
      <c r="U69" s="21"/>
      <c r="V69" s="25"/>
      <c r="W69" s="21"/>
      <c r="X69" s="15"/>
      <c r="Y69" s="29"/>
      <c r="Z69" s="29"/>
      <c r="AA69" s="20"/>
      <c r="AB69" s="25"/>
      <c r="AC69" s="25">
        <v>1500</v>
      </c>
      <c r="AD69" s="25"/>
      <c r="AE69" s="25"/>
      <c r="AF69" s="25"/>
      <c r="AG69" s="25"/>
      <c r="AH69" s="25"/>
      <c r="AI69" s="25">
        <f>H69+J69+L69+N69+P69+T69+V69+X69+AB69+AC69+AD69+AF69+AG69</f>
        <v>1500</v>
      </c>
      <c r="AJ69" s="25"/>
      <c r="AK69" s="15">
        <f t="shared" si="33"/>
        <v>1500</v>
      </c>
      <c r="AS69" s="5"/>
    </row>
    <row r="70" spans="1:45" x14ac:dyDescent="0.15">
      <c r="A70" s="73"/>
      <c r="B70" s="74"/>
      <c r="C70" s="43"/>
      <c r="D70" s="21"/>
      <c r="E70" s="21"/>
      <c r="F70" s="21"/>
      <c r="G70" s="21"/>
      <c r="H70" s="25"/>
      <c r="I70" s="21"/>
      <c r="J70" s="38"/>
      <c r="K70" s="38"/>
      <c r="L70" s="38"/>
      <c r="M70" s="50"/>
      <c r="N70" s="38"/>
      <c r="O70" s="50"/>
      <c r="P70" s="34"/>
      <c r="Q70" s="33"/>
      <c r="R70" s="18"/>
      <c r="S70" s="21"/>
      <c r="T70" s="25"/>
      <c r="U70" s="21"/>
      <c r="V70" s="25"/>
      <c r="W70" s="21"/>
      <c r="X70" s="15"/>
      <c r="Y70" s="29"/>
      <c r="Z70" s="29"/>
      <c r="AA70" s="20"/>
      <c r="AB70" s="25"/>
      <c r="AC70" s="25"/>
      <c r="AD70" s="25"/>
      <c r="AE70" s="25"/>
      <c r="AF70" s="25"/>
      <c r="AG70" s="25"/>
      <c r="AH70" s="25"/>
      <c r="AI70" s="25"/>
      <c r="AJ70" s="25"/>
      <c r="AK70" s="15">
        <f>AH70</f>
        <v>0</v>
      </c>
    </row>
    <row r="71" spans="1:45" x14ac:dyDescent="0.15">
      <c r="A71" s="73"/>
      <c r="B71" s="74"/>
      <c r="C71" s="22" t="s">
        <v>12</v>
      </c>
      <c r="D71" s="22"/>
      <c r="E71" s="22"/>
      <c r="F71" s="53">
        <f>SUM(F48:F67)</f>
        <v>20</v>
      </c>
      <c r="G71" s="22"/>
      <c r="H71" s="26">
        <f>SUM(H48:H69)</f>
        <v>22085.784</v>
      </c>
      <c r="I71" s="22"/>
      <c r="J71" s="26">
        <f>SUM(J48:J69)</f>
        <v>1104.2891999999999</v>
      </c>
      <c r="K71" s="26"/>
      <c r="L71" s="26">
        <f>SUM(L48:L67)</f>
        <v>651.32613000000015</v>
      </c>
      <c r="M71" s="22"/>
      <c r="N71" s="26">
        <f>SUM(N48:N67)</f>
        <v>0</v>
      </c>
      <c r="O71" s="22"/>
      <c r="P71" s="16">
        <f>SUM(P48:P67)</f>
        <v>0</v>
      </c>
      <c r="Q71" s="36"/>
      <c r="R71" s="17">
        <f>SUM(R48:R67)</f>
        <v>0</v>
      </c>
      <c r="S71" s="22"/>
      <c r="T71" s="26">
        <f>SUM(T48:T67)</f>
        <v>0</v>
      </c>
      <c r="U71" s="22"/>
      <c r="V71" s="26">
        <f>SUM(V48:V67)</f>
        <v>0</v>
      </c>
      <c r="W71" s="22"/>
      <c r="X71" s="16">
        <f>SUM(X48:X67)</f>
        <v>0</v>
      </c>
      <c r="Y71" s="36"/>
      <c r="Z71" s="30"/>
      <c r="AA71" s="16">
        <f>AA68</f>
        <v>0</v>
      </c>
      <c r="AB71" s="26">
        <f t="shared" ref="AB71:AG71" si="34">SUM(AB48:AB69)</f>
        <v>0</v>
      </c>
      <c r="AC71" s="26">
        <f t="shared" si="34"/>
        <v>1500</v>
      </c>
      <c r="AD71" s="26">
        <f t="shared" si="34"/>
        <v>0</v>
      </c>
      <c r="AE71" s="26">
        <f t="shared" si="34"/>
        <v>0</v>
      </c>
      <c r="AF71" s="26">
        <f t="shared" si="34"/>
        <v>0</v>
      </c>
      <c r="AG71" s="26">
        <f t="shared" si="34"/>
        <v>0</v>
      </c>
      <c r="AH71" s="26">
        <f>AH70</f>
        <v>0</v>
      </c>
      <c r="AI71" s="26">
        <f>SUM(AI48:AI69)</f>
        <v>25341.399330000007</v>
      </c>
      <c r="AJ71" s="26"/>
      <c r="AK71" s="16">
        <f>SUM(AK48:AK69)</f>
        <v>25341.399330000007</v>
      </c>
    </row>
    <row r="72" spans="1:45" ht="11.45" customHeight="1" x14ac:dyDescent="0.15">
      <c r="A72" s="73">
        <v>6</v>
      </c>
      <c r="B72" s="74" t="s">
        <v>85</v>
      </c>
      <c r="C72" s="21" t="s">
        <v>57</v>
      </c>
      <c r="D72" s="21" t="s">
        <v>61</v>
      </c>
      <c r="E72" s="21">
        <v>26</v>
      </c>
      <c r="F72" s="21">
        <v>1</v>
      </c>
      <c r="G72" s="21">
        <v>10.82</v>
      </c>
      <c r="H72" s="25">
        <f t="shared" ref="H72:H78" si="35">E72*F72*G72*4.2</f>
        <v>1181.5440000000001</v>
      </c>
      <c r="I72" s="21">
        <v>0.1</v>
      </c>
      <c r="J72" s="25">
        <f t="shared" ref="J72:J78" si="36">H72*I72</f>
        <v>118.15440000000001</v>
      </c>
      <c r="K72" s="38"/>
      <c r="L72" s="25">
        <f t="shared" ref="L72:L78" si="37">(H72+J72)*K72</f>
        <v>0</v>
      </c>
      <c r="M72" s="21"/>
      <c r="N72" s="25">
        <f t="shared" ref="N72:N78" si="38">(H72+J72+L72)*M72</f>
        <v>0</v>
      </c>
      <c r="O72" s="21"/>
      <c r="P72" s="15">
        <f t="shared" ref="P72:P78" si="39">(H72+J72+L72+N72)*O72</f>
        <v>0</v>
      </c>
      <c r="Q72" s="37"/>
      <c r="R72" s="35">
        <f t="shared" ref="R72:R78" si="40">(H72+J72+L72+N72)*Q72</f>
        <v>0</v>
      </c>
      <c r="S72" s="21"/>
      <c r="T72" s="25">
        <f t="shared" ref="T72:T78" si="41">(H72+J72+L72+N72)*S72</f>
        <v>0</v>
      </c>
      <c r="U72" s="21"/>
      <c r="V72" s="25">
        <f t="shared" ref="V72:V78" si="42">(H72+J72+L72+N72)*U72</f>
        <v>0</v>
      </c>
      <c r="W72" s="21"/>
      <c r="X72" s="15">
        <f t="shared" ref="X72:X78" si="43">(H72+J72+L72+N72)*W72</f>
        <v>0</v>
      </c>
      <c r="Y72" s="29"/>
      <c r="Z72" s="29"/>
      <c r="AA72" s="20"/>
      <c r="AB72" s="25"/>
      <c r="AC72" s="25"/>
      <c r="AD72" s="25"/>
      <c r="AE72" s="25"/>
      <c r="AF72" s="25"/>
      <c r="AG72" s="25"/>
      <c r="AH72" s="25"/>
      <c r="AI72" s="25">
        <f t="shared" ref="AI72:AI78" si="44">H72+J72+L72+N72+P72+T72+V72+X72+AB72+AC72+AD72+AF72+AG72</f>
        <v>1299.6984000000002</v>
      </c>
      <c r="AJ72" s="25"/>
      <c r="AK72" s="15">
        <f t="shared" ref="AK72:AK80" si="45">AI72+AJ72</f>
        <v>1299.6984000000002</v>
      </c>
    </row>
    <row r="73" spans="1:45" x14ac:dyDescent="0.15">
      <c r="A73" s="73"/>
      <c r="B73" s="74"/>
      <c r="C73" s="21"/>
      <c r="D73" s="21" t="s">
        <v>46</v>
      </c>
      <c r="E73" s="21">
        <v>25</v>
      </c>
      <c r="F73" s="21">
        <v>1</v>
      </c>
      <c r="G73" s="21">
        <v>10.82</v>
      </c>
      <c r="H73" s="25">
        <f t="shared" si="35"/>
        <v>1136.1000000000001</v>
      </c>
      <c r="I73" s="21">
        <v>0.1</v>
      </c>
      <c r="J73" s="25">
        <f t="shared" si="36"/>
        <v>113.61000000000001</v>
      </c>
      <c r="K73" s="38"/>
      <c r="L73" s="25">
        <f t="shared" si="37"/>
        <v>0</v>
      </c>
      <c r="M73" s="21"/>
      <c r="N73" s="25">
        <f t="shared" si="38"/>
        <v>0</v>
      </c>
      <c r="O73" s="21"/>
      <c r="P73" s="15">
        <f t="shared" si="39"/>
        <v>0</v>
      </c>
      <c r="Q73" s="37"/>
      <c r="R73" s="35">
        <f t="shared" si="40"/>
        <v>0</v>
      </c>
      <c r="S73" s="21"/>
      <c r="T73" s="25">
        <f t="shared" si="41"/>
        <v>0</v>
      </c>
      <c r="U73" s="21"/>
      <c r="V73" s="25">
        <f t="shared" si="42"/>
        <v>0</v>
      </c>
      <c r="W73" s="21"/>
      <c r="X73" s="15">
        <f t="shared" si="43"/>
        <v>0</v>
      </c>
      <c r="Y73" s="29"/>
      <c r="Z73" s="29"/>
      <c r="AA73" s="20"/>
      <c r="AB73" s="25"/>
      <c r="AC73" s="25"/>
      <c r="AD73" s="25"/>
      <c r="AE73" s="25"/>
      <c r="AF73" s="25"/>
      <c r="AG73" s="25"/>
      <c r="AH73" s="25"/>
      <c r="AI73" s="25">
        <f t="shared" si="44"/>
        <v>1249.71</v>
      </c>
      <c r="AJ73" s="25"/>
      <c r="AK73" s="15">
        <f t="shared" si="45"/>
        <v>1249.71</v>
      </c>
      <c r="AS73" s="5"/>
    </row>
    <row r="74" spans="1:45" x14ac:dyDescent="0.15">
      <c r="A74" s="73"/>
      <c r="B74" s="74"/>
      <c r="C74" s="21"/>
      <c r="D74" s="21" t="s">
        <v>47</v>
      </c>
      <c r="E74" s="21">
        <v>26</v>
      </c>
      <c r="F74" s="21">
        <v>1</v>
      </c>
      <c r="G74" s="21">
        <v>10.82</v>
      </c>
      <c r="H74" s="25">
        <f t="shared" si="35"/>
        <v>1181.5440000000001</v>
      </c>
      <c r="I74" s="21">
        <v>0.1</v>
      </c>
      <c r="J74" s="25">
        <f t="shared" si="36"/>
        <v>118.15440000000001</v>
      </c>
      <c r="K74" s="38"/>
      <c r="L74" s="25">
        <f t="shared" si="37"/>
        <v>0</v>
      </c>
      <c r="M74" s="21"/>
      <c r="N74" s="25">
        <f t="shared" si="38"/>
        <v>0</v>
      </c>
      <c r="O74" s="21"/>
      <c r="P74" s="15">
        <f t="shared" si="39"/>
        <v>0</v>
      </c>
      <c r="Q74" s="37"/>
      <c r="R74" s="35">
        <f t="shared" si="40"/>
        <v>0</v>
      </c>
      <c r="S74" s="21"/>
      <c r="T74" s="25">
        <f t="shared" si="41"/>
        <v>0</v>
      </c>
      <c r="U74" s="21"/>
      <c r="V74" s="25">
        <f t="shared" si="42"/>
        <v>0</v>
      </c>
      <c r="W74" s="21"/>
      <c r="X74" s="15">
        <f t="shared" si="43"/>
        <v>0</v>
      </c>
      <c r="Y74" s="29"/>
      <c r="Z74" s="29"/>
      <c r="AA74" s="20"/>
      <c r="AB74" s="25"/>
      <c r="AC74" s="25"/>
      <c r="AD74" s="25"/>
      <c r="AE74" s="25"/>
      <c r="AF74" s="25"/>
      <c r="AG74" s="25"/>
      <c r="AH74" s="25"/>
      <c r="AI74" s="25">
        <f t="shared" si="44"/>
        <v>1299.6984000000002</v>
      </c>
      <c r="AJ74" s="25"/>
      <c r="AK74" s="15">
        <f t="shared" si="45"/>
        <v>1299.6984000000002</v>
      </c>
    </row>
    <row r="75" spans="1:45" x14ac:dyDescent="0.15">
      <c r="A75" s="73"/>
      <c r="B75" s="74"/>
      <c r="C75" s="21"/>
      <c r="D75" s="21" t="s">
        <v>103</v>
      </c>
      <c r="E75" s="21">
        <v>26</v>
      </c>
      <c r="F75" s="21">
        <v>1</v>
      </c>
      <c r="G75" s="21">
        <v>10.82</v>
      </c>
      <c r="H75" s="25">
        <f t="shared" si="35"/>
        <v>1181.5440000000001</v>
      </c>
      <c r="I75" s="21">
        <v>0.1</v>
      </c>
      <c r="J75" s="25">
        <f t="shared" si="36"/>
        <v>118.15440000000001</v>
      </c>
      <c r="K75" s="38"/>
      <c r="L75" s="25">
        <f t="shared" si="37"/>
        <v>0</v>
      </c>
      <c r="M75" s="21"/>
      <c r="N75" s="25">
        <f t="shared" si="38"/>
        <v>0</v>
      </c>
      <c r="O75" s="21"/>
      <c r="P75" s="15">
        <f t="shared" si="39"/>
        <v>0</v>
      </c>
      <c r="Q75" s="37"/>
      <c r="R75" s="35">
        <f t="shared" si="40"/>
        <v>0</v>
      </c>
      <c r="S75" s="21"/>
      <c r="T75" s="25">
        <f t="shared" si="41"/>
        <v>0</v>
      </c>
      <c r="U75" s="21"/>
      <c r="V75" s="25">
        <f t="shared" si="42"/>
        <v>0</v>
      </c>
      <c r="W75" s="21"/>
      <c r="X75" s="15">
        <f t="shared" si="43"/>
        <v>0</v>
      </c>
      <c r="Y75" s="29"/>
      <c r="Z75" s="29"/>
      <c r="AA75" s="20"/>
      <c r="AB75" s="25"/>
      <c r="AC75" s="25"/>
      <c r="AD75" s="25"/>
      <c r="AE75" s="25"/>
      <c r="AF75" s="25"/>
      <c r="AG75" s="25"/>
      <c r="AH75" s="25"/>
      <c r="AI75" s="25">
        <f t="shared" si="44"/>
        <v>1299.6984000000002</v>
      </c>
      <c r="AJ75" s="25"/>
      <c r="AK75" s="15">
        <f t="shared" si="45"/>
        <v>1299.6984000000002</v>
      </c>
    </row>
    <row r="76" spans="1:45" x14ac:dyDescent="0.15">
      <c r="A76" s="73"/>
      <c r="B76" s="74"/>
      <c r="C76" s="21"/>
      <c r="D76" s="21" t="s">
        <v>69</v>
      </c>
      <c r="E76" s="21">
        <v>30</v>
      </c>
      <c r="F76" s="21">
        <v>1</v>
      </c>
      <c r="G76" s="21">
        <v>10.82</v>
      </c>
      <c r="H76" s="25">
        <f t="shared" si="35"/>
        <v>1363.3200000000002</v>
      </c>
      <c r="I76" s="21">
        <v>0.1</v>
      </c>
      <c r="J76" s="25">
        <f t="shared" si="36"/>
        <v>136.33200000000002</v>
      </c>
      <c r="K76" s="38"/>
      <c r="L76" s="25">
        <f t="shared" si="37"/>
        <v>0</v>
      </c>
      <c r="M76" s="21"/>
      <c r="N76" s="25">
        <f t="shared" si="38"/>
        <v>0</v>
      </c>
      <c r="O76" s="21"/>
      <c r="P76" s="15">
        <f t="shared" si="39"/>
        <v>0</v>
      </c>
      <c r="Q76" s="37"/>
      <c r="R76" s="35">
        <f t="shared" si="40"/>
        <v>0</v>
      </c>
      <c r="S76" s="21"/>
      <c r="T76" s="25">
        <f t="shared" si="41"/>
        <v>0</v>
      </c>
      <c r="U76" s="21"/>
      <c r="V76" s="25">
        <f t="shared" si="42"/>
        <v>0</v>
      </c>
      <c r="W76" s="21"/>
      <c r="X76" s="15">
        <f t="shared" si="43"/>
        <v>0</v>
      </c>
      <c r="Y76" s="29"/>
      <c r="Z76" s="29"/>
      <c r="AA76" s="20"/>
      <c r="AB76" s="25"/>
      <c r="AC76" s="25"/>
      <c r="AD76" s="25"/>
      <c r="AE76" s="25"/>
      <c r="AF76" s="25"/>
      <c r="AG76" s="25"/>
      <c r="AH76" s="25"/>
      <c r="AI76" s="25">
        <f t="shared" si="44"/>
        <v>1499.6520000000003</v>
      </c>
      <c r="AJ76" s="25"/>
      <c r="AK76" s="15">
        <f t="shared" si="45"/>
        <v>1499.6520000000003</v>
      </c>
    </row>
    <row r="77" spans="1:45" x14ac:dyDescent="0.15">
      <c r="A77" s="73"/>
      <c r="B77" s="74"/>
      <c r="C77" s="21"/>
      <c r="D77" s="21" t="s">
        <v>65</v>
      </c>
      <c r="E77" s="21">
        <v>31</v>
      </c>
      <c r="F77" s="21">
        <v>1</v>
      </c>
      <c r="G77" s="21">
        <v>10.82</v>
      </c>
      <c r="H77" s="25">
        <f t="shared" si="35"/>
        <v>1408.7640000000001</v>
      </c>
      <c r="I77" s="21">
        <v>0.1</v>
      </c>
      <c r="J77" s="25">
        <f t="shared" si="36"/>
        <v>140.87640000000002</v>
      </c>
      <c r="K77" s="38"/>
      <c r="L77" s="25">
        <f t="shared" si="37"/>
        <v>0</v>
      </c>
      <c r="M77" s="21"/>
      <c r="N77" s="25">
        <f t="shared" si="38"/>
        <v>0</v>
      </c>
      <c r="O77" s="21"/>
      <c r="P77" s="15">
        <f t="shared" si="39"/>
        <v>0</v>
      </c>
      <c r="Q77" s="37"/>
      <c r="R77" s="35">
        <f t="shared" si="40"/>
        <v>0</v>
      </c>
      <c r="S77" s="21"/>
      <c r="T77" s="25">
        <f t="shared" si="41"/>
        <v>0</v>
      </c>
      <c r="U77" s="21"/>
      <c r="V77" s="25">
        <f t="shared" si="42"/>
        <v>0</v>
      </c>
      <c r="W77" s="21"/>
      <c r="X77" s="15">
        <f t="shared" si="43"/>
        <v>0</v>
      </c>
      <c r="Y77" s="29"/>
      <c r="Z77" s="29"/>
      <c r="AA77" s="20"/>
      <c r="AB77" s="25"/>
      <c r="AC77" s="25"/>
      <c r="AD77" s="25"/>
      <c r="AE77" s="25"/>
      <c r="AF77" s="25"/>
      <c r="AG77" s="25"/>
      <c r="AH77" s="25"/>
      <c r="AI77" s="25">
        <f t="shared" si="44"/>
        <v>1549.6404000000002</v>
      </c>
      <c r="AJ77" s="25"/>
      <c r="AK77" s="15">
        <f t="shared" si="45"/>
        <v>1549.6404000000002</v>
      </c>
    </row>
    <row r="78" spans="1:45" x14ac:dyDescent="0.15">
      <c r="A78" s="73"/>
      <c r="B78" s="74"/>
      <c r="C78" s="21"/>
      <c r="D78" s="21" t="s">
        <v>48</v>
      </c>
      <c r="E78" s="21">
        <v>31</v>
      </c>
      <c r="F78" s="21">
        <v>1</v>
      </c>
      <c r="G78" s="21">
        <v>10.82</v>
      </c>
      <c r="H78" s="25">
        <f t="shared" si="35"/>
        <v>1408.7640000000001</v>
      </c>
      <c r="I78" s="21">
        <v>0.1</v>
      </c>
      <c r="J78" s="25">
        <f t="shared" si="36"/>
        <v>140.87640000000002</v>
      </c>
      <c r="K78" s="38"/>
      <c r="L78" s="25">
        <f t="shared" si="37"/>
        <v>0</v>
      </c>
      <c r="M78" s="21"/>
      <c r="N78" s="25">
        <f t="shared" si="38"/>
        <v>0</v>
      </c>
      <c r="O78" s="21"/>
      <c r="P78" s="15">
        <f t="shared" si="39"/>
        <v>0</v>
      </c>
      <c r="Q78" s="37"/>
      <c r="R78" s="35">
        <f t="shared" si="40"/>
        <v>0</v>
      </c>
      <c r="S78" s="21"/>
      <c r="T78" s="25">
        <f t="shared" si="41"/>
        <v>0</v>
      </c>
      <c r="U78" s="21"/>
      <c r="V78" s="25">
        <f t="shared" si="42"/>
        <v>0</v>
      </c>
      <c r="W78" s="21"/>
      <c r="X78" s="15">
        <f t="shared" si="43"/>
        <v>0</v>
      </c>
      <c r="Y78" s="29"/>
      <c r="Z78" s="29"/>
      <c r="AA78" s="20"/>
      <c r="AB78" s="25"/>
      <c r="AC78" s="25"/>
      <c r="AD78" s="25"/>
      <c r="AE78" s="25"/>
      <c r="AF78" s="25"/>
      <c r="AG78" s="25"/>
      <c r="AH78" s="25"/>
      <c r="AI78" s="25">
        <f t="shared" si="44"/>
        <v>1549.6404000000002</v>
      </c>
      <c r="AJ78" s="25"/>
      <c r="AK78" s="15">
        <f t="shared" si="45"/>
        <v>1549.6404000000002</v>
      </c>
    </row>
    <row r="79" spans="1:45" ht="11.45" customHeight="1" x14ac:dyDescent="0.15">
      <c r="A79" s="73"/>
      <c r="B79" s="74"/>
      <c r="C79" s="43"/>
      <c r="D79" s="21"/>
      <c r="E79" s="21"/>
      <c r="F79" s="21"/>
      <c r="G79" s="21"/>
      <c r="H79" s="25"/>
      <c r="I79" s="21"/>
      <c r="J79" s="25"/>
      <c r="K79" s="38"/>
      <c r="L79" s="25"/>
      <c r="M79" s="21"/>
      <c r="N79" s="25"/>
      <c r="O79" s="21"/>
      <c r="P79" s="15"/>
      <c r="Q79" s="37"/>
      <c r="R79" s="35"/>
      <c r="S79" s="21"/>
      <c r="T79" s="25"/>
      <c r="U79" s="21"/>
      <c r="V79" s="25"/>
      <c r="W79" s="21"/>
      <c r="X79" s="15"/>
      <c r="Y79" s="29"/>
      <c r="Z79" s="29"/>
      <c r="AA79" s="20">
        <f>G79*F79*4.2+G79*F79*4.2*I79</f>
        <v>0</v>
      </c>
      <c r="AB79" s="25"/>
      <c r="AC79" s="25"/>
      <c r="AD79" s="25"/>
      <c r="AE79" s="25"/>
      <c r="AF79" s="25"/>
      <c r="AG79" s="25"/>
      <c r="AH79" s="25"/>
      <c r="AI79" s="25">
        <f>H79+J79+L79+N79+P79+T79+V79+X79+AB79+AC79+AD79+AF79+AG79+AA79</f>
        <v>0</v>
      </c>
      <c r="AJ79" s="25"/>
      <c r="AK79" s="15">
        <f t="shared" si="45"/>
        <v>0</v>
      </c>
    </row>
    <row r="80" spans="1:45" ht="11.45" customHeight="1" x14ac:dyDescent="0.15">
      <c r="A80" s="73"/>
      <c r="B80" s="74"/>
      <c r="C80" s="43" t="s">
        <v>74</v>
      </c>
      <c r="D80" s="21"/>
      <c r="E80" s="21"/>
      <c r="F80" s="21"/>
      <c r="G80" s="21"/>
      <c r="H80" s="25"/>
      <c r="I80" s="21"/>
      <c r="J80" s="38"/>
      <c r="K80" s="38"/>
      <c r="L80" s="38"/>
      <c r="M80" s="50"/>
      <c r="N80" s="38"/>
      <c r="O80" s="50"/>
      <c r="P80" s="34"/>
      <c r="Q80" s="37"/>
      <c r="R80" s="35"/>
      <c r="S80" s="21"/>
      <c r="T80" s="25"/>
      <c r="U80" s="21"/>
      <c r="V80" s="25"/>
      <c r="W80" s="21"/>
      <c r="X80" s="15"/>
      <c r="Y80" s="29"/>
      <c r="Z80" s="29"/>
      <c r="AA80" s="20"/>
      <c r="AB80" s="25"/>
      <c r="AC80" s="25"/>
      <c r="AD80" s="25"/>
      <c r="AE80" s="25"/>
      <c r="AF80" s="25"/>
      <c r="AG80" s="25"/>
      <c r="AH80" s="25"/>
      <c r="AI80" s="25">
        <f>H80+J80+L80+N80+P80+T80+V80+X80+AB80+AC80+AD80+AF80+AG80</f>
        <v>0</v>
      </c>
      <c r="AJ80" s="25"/>
      <c r="AK80" s="15">
        <f t="shared" si="45"/>
        <v>0</v>
      </c>
    </row>
    <row r="81" spans="1:37" ht="21" x14ac:dyDescent="0.15">
      <c r="A81" s="73"/>
      <c r="B81" s="74"/>
      <c r="C81" s="43" t="s">
        <v>105</v>
      </c>
      <c r="D81" s="21"/>
      <c r="E81" s="21"/>
      <c r="F81" s="21"/>
      <c r="G81" s="21"/>
      <c r="H81" s="25"/>
      <c r="I81" s="21"/>
      <c r="J81" s="38"/>
      <c r="K81" s="38"/>
      <c r="L81" s="38"/>
      <c r="M81" s="50"/>
      <c r="N81" s="38"/>
      <c r="O81" s="50"/>
      <c r="P81" s="34"/>
      <c r="Q81" s="33"/>
      <c r="R81" s="18"/>
      <c r="S81" s="21"/>
      <c r="T81" s="25"/>
      <c r="U81" s="21"/>
      <c r="V81" s="25"/>
      <c r="W81" s="21"/>
      <c r="X81" s="15"/>
      <c r="Y81" s="29"/>
      <c r="Z81" s="29"/>
      <c r="AA81" s="20"/>
      <c r="AB81" s="25"/>
      <c r="AC81" s="25"/>
      <c r="AD81" s="25"/>
      <c r="AE81" s="25"/>
      <c r="AF81" s="25"/>
      <c r="AG81" s="25"/>
      <c r="AH81" s="25">
        <v>25960</v>
      </c>
      <c r="AI81" s="25">
        <f>AH81</f>
        <v>25960</v>
      </c>
      <c r="AJ81" s="25"/>
      <c r="AK81" s="15">
        <f>AH81</f>
        <v>25960</v>
      </c>
    </row>
    <row r="82" spans="1:37" x14ac:dyDescent="0.15">
      <c r="A82" s="73"/>
      <c r="B82" s="74"/>
      <c r="C82" s="22" t="s">
        <v>12</v>
      </c>
      <c r="D82" s="22"/>
      <c r="E82" s="22"/>
      <c r="F82" s="53">
        <f>SUM(F72:F78)</f>
        <v>7</v>
      </c>
      <c r="G82" s="22"/>
      <c r="H82" s="26">
        <f>SUM(H72:H80)</f>
        <v>8861.58</v>
      </c>
      <c r="I82" s="22"/>
      <c r="J82" s="26">
        <f>SUM(J72:J80)</f>
        <v>886.15800000000002</v>
      </c>
      <c r="K82" s="26"/>
      <c r="L82" s="26">
        <f>SUM(L72:L78)</f>
        <v>0</v>
      </c>
      <c r="M82" s="22"/>
      <c r="N82" s="26">
        <f>SUM(N72:N78)</f>
        <v>0</v>
      </c>
      <c r="O82" s="22"/>
      <c r="P82" s="16">
        <f>SUM(P72:P78)</f>
        <v>0</v>
      </c>
      <c r="Q82" s="36"/>
      <c r="R82" s="17">
        <f>SUM(R72:R78)</f>
        <v>0</v>
      </c>
      <c r="S82" s="22"/>
      <c r="T82" s="26">
        <f>SUM(T72:T78)</f>
        <v>0</v>
      </c>
      <c r="U82" s="22"/>
      <c r="V82" s="26">
        <f>SUM(V72:V78)</f>
        <v>0</v>
      </c>
      <c r="W82" s="22"/>
      <c r="X82" s="16">
        <f>SUM(X72:X78)</f>
        <v>0</v>
      </c>
      <c r="Y82" s="36"/>
      <c r="Z82" s="30"/>
      <c r="AA82" s="16">
        <f>AA79</f>
        <v>0</v>
      </c>
      <c r="AB82" s="26">
        <f t="shared" ref="AB82:AG82" si="46">SUM(AB72:AB80)</f>
        <v>0</v>
      </c>
      <c r="AC82" s="26">
        <f t="shared" si="46"/>
        <v>0</v>
      </c>
      <c r="AD82" s="26">
        <f t="shared" si="46"/>
        <v>0</v>
      </c>
      <c r="AE82" s="26">
        <f t="shared" si="46"/>
        <v>0</v>
      </c>
      <c r="AF82" s="26">
        <f t="shared" si="46"/>
        <v>0</v>
      </c>
      <c r="AG82" s="26">
        <f t="shared" si="46"/>
        <v>0</v>
      </c>
      <c r="AH82" s="26">
        <f>AH81</f>
        <v>25960</v>
      </c>
      <c r="AI82" s="26">
        <f>AH82+AA82+J82+H82</f>
        <v>35707.737999999998</v>
      </c>
      <c r="AJ82" s="26"/>
      <c r="AK82" s="16">
        <f>SUM(AK72:AK81)</f>
        <v>35707.737999999998</v>
      </c>
    </row>
    <row r="83" spans="1:37" ht="11.45" customHeight="1" x14ac:dyDescent="0.15">
      <c r="A83" s="73">
        <v>7</v>
      </c>
      <c r="B83" s="84" t="s">
        <v>98</v>
      </c>
      <c r="C83" s="21" t="s">
        <v>62</v>
      </c>
      <c r="D83" s="21" t="s">
        <v>40</v>
      </c>
      <c r="E83" s="21">
        <v>16</v>
      </c>
      <c r="F83" s="21">
        <v>2</v>
      </c>
      <c r="G83" s="21">
        <v>10.82</v>
      </c>
      <c r="H83" s="25">
        <f t="shared" ref="H83:H92" si="47">E83*F83*G83*4.2</f>
        <v>1454.2080000000001</v>
      </c>
      <c r="I83" s="21">
        <v>0.15</v>
      </c>
      <c r="J83" s="25">
        <f t="shared" ref="J83:J92" si="48">H83*I83</f>
        <v>218.13120000000001</v>
      </c>
      <c r="K83" s="38"/>
      <c r="L83" s="25">
        <f t="shared" ref="L83:L92" si="49">(H83+J83)*K83</f>
        <v>0</v>
      </c>
      <c r="M83" s="21"/>
      <c r="N83" s="25">
        <f t="shared" ref="N83:N92" si="50">(H83+J83+L83)*M83</f>
        <v>0</v>
      </c>
      <c r="O83" s="21"/>
      <c r="P83" s="15">
        <f t="shared" ref="P83:P92" si="51">(H83+J83+L83+N83)*O83</f>
        <v>0</v>
      </c>
      <c r="Q83" s="29"/>
      <c r="R83" s="18">
        <f t="shared" ref="R83:R92" si="52">(H83+J83+L83+N83)*Q83</f>
        <v>0</v>
      </c>
      <c r="S83" s="21"/>
      <c r="T83" s="25">
        <f t="shared" ref="T83:T92" si="53">(H83+J83+L83+N83)*S83</f>
        <v>0</v>
      </c>
      <c r="U83" s="21"/>
      <c r="V83" s="25">
        <f t="shared" ref="V83:V92" si="54">(H83+J83+L83+N83)*U83</f>
        <v>0</v>
      </c>
      <c r="W83" s="21">
        <v>0.4</v>
      </c>
      <c r="X83" s="15">
        <f t="shared" ref="X83:X92" si="55">(H83+J83+L83+N83)*W83</f>
        <v>668.93568000000005</v>
      </c>
      <c r="Y83" s="29"/>
      <c r="Z83" s="29"/>
      <c r="AA83" s="20"/>
      <c r="AB83" s="25"/>
      <c r="AC83" s="25"/>
      <c r="AD83" s="25"/>
      <c r="AE83" s="25"/>
      <c r="AF83" s="25"/>
      <c r="AG83" s="25"/>
      <c r="AH83" s="25"/>
      <c r="AI83" s="25">
        <f t="shared" ref="AI83:AI92" si="56">H83+J83+L83+N83+P83+T83+V83+X83+AB83+AC83+AD83+AF83+AG83</f>
        <v>2341.2748799999999</v>
      </c>
      <c r="AJ83" s="25"/>
      <c r="AK83" s="15">
        <f t="shared" ref="AK83:AK94" si="57">AI83+AJ83</f>
        <v>2341.2748799999999</v>
      </c>
    </row>
    <row r="84" spans="1:37" x14ac:dyDescent="0.15">
      <c r="A84" s="73"/>
      <c r="B84" s="84"/>
      <c r="C84" s="21"/>
      <c r="D84" s="21" t="s">
        <v>49</v>
      </c>
      <c r="E84" s="21">
        <v>25</v>
      </c>
      <c r="F84" s="21">
        <v>2</v>
      </c>
      <c r="G84" s="21">
        <v>10.82</v>
      </c>
      <c r="H84" s="25">
        <f t="shared" si="47"/>
        <v>2272.2000000000003</v>
      </c>
      <c r="I84" s="21">
        <v>0.15</v>
      </c>
      <c r="J84" s="25">
        <f t="shared" si="48"/>
        <v>340.83000000000004</v>
      </c>
      <c r="K84" s="38"/>
      <c r="L84" s="25">
        <f t="shared" si="49"/>
        <v>0</v>
      </c>
      <c r="M84" s="21"/>
      <c r="N84" s="25">
        <f t="shared" si="50"/>
        <v>0</v>
      </c>
      <c r="O84" s="21"/>
      <c r="P84" s="15">
        <f t="shared" si="51"/>
        <v>0</v>
      </c>
      <c r="Q84" s="29"/>
      <c r="R84" s="18">
        <f t="shared" si="52"/>
        <v>0</v>
      </c>
      <c r="S84" s="21"/>
      <c r="T84" s="25">
        <f t="shared" si="53"/>
        <v>0</v>
      </c>
      <c r="U84" s="21"/>
      <c r="V84" s="25">
        <f t="shared" si="54"/>
        <v>0</v>
      </c>
      <c r="W84" s="21">
        <v>0.4</v>
      </c>
      <c r="X84" s="15">
        <f t="shared" si="55"/>
        <v>1045.2120000000002</v>
      </c>
      <c r="Y84" s="29"/>
      <c r="Z84" s="29"/>
      <c r="AA84" s="20"/>
      <c r="AB84" s="25"/>
      <c r="AC84" s="25"/>
      <c r="AD84" s="25"/>
      <c r="AE84" s="25"/>
      <c r="AF84" s="25"/>
      <c r="AG84" s="25"/>
      <c r="AH84" s="25"/>
      <c r="AI84" s="25">
        <f t="shared" si="56"/>
        <v>3658.2420000000002</v>
      </c>
      <c r="AJ84" s="25"/>
      <c r="AK84" s="15">
        <f t="shared" si="57"/>
        <v>3658.2420000000002</v>
      </c>
    </row>
    <row r="85" spans="1:37" x14ac:dyDescent="0.15">
      <c r="A85" s="73"/>
      <c r="B85" s="84"/>
      <c r="C85" s="21"/>
      <c r="D85" s="21" t="s">
        <v>42</v>
      </c>
      <c r="E85" s="21">
        <v>25</v>
      </c>
      <c r="F85" s="21">
        <v>2</v>
      </c>
      <c r="G85" s="21">
        <v>10.82</v>
      </c>
      <c r="H85" s="25">
        <f t="shared" si="47"/>
        <v>2272.2000000000003</v>
      </c>
      <c r="I85" s="21">
        <v>0.15</v>
      </c>
      <c r="J85" s="25">
        <f t="shared" si="48"/>
        <v>340.83000000000004</v>
      </c>
      <c r="K85" s="38"/>
      <c r="L85" s="25">
        <f t="shared" si="49"/>
        <v>0</v>
      </c>
      <c r="M85" s="21"/>
      <c r="N85" s="25">
        <f t="shared" si="50"/>
        <v>0</v>
      </c>
      <c r="O85" s="21"/>
      <c r="P85" s="15">
        <f t="shared" si="51"/>
        <v>0</v>
      </c>
      <c r="Q85" s="29"/>
      <c r="R85" s="18">
        <f t="shared" si="52"/>
        <v>0</v>
      </c>
      <c r="S85" s="21"/>
      <c r="T85" s="25">
        <f t="shared" si="53"/>
        <v>0</v>
      </c>
      <c r="U85" s="21"/>
      <c r="V85" s="25">
        <f t="shared" si="54"/>
        <v>0</v>
      </c>
      <c r="W85" s="21">
        <v>0.4</v>
      </c>
      <c r="X85" s="15">
        <f t="shared" si="55"/>
        <v>1045.2120000000002</v>
      </c>
      <c r="Y85" s="29"/>
      <c r="Z85" s="29"/>
      <c r="AA85" s="20"/>
      <c r="AB85" s="25"/>
      <c r="AC85" s="25"/>
      <c r="AD85" s="25"/>
      <c r="AE85" s="25"/>
      <c r="AF85" s="25"/>
      <c r="AG85" s="25"/>
      <c r="AH85" s="25"/>
      <c r="AI85" s="25">
        <f t="shared" si="56"/>
        <v>3658.2420000000002</v>
      </c>
      <c r="AJ85" s="25"/>
      <c r="AK85" s="15">
        <f t="shared" si="57"/>
        <v>3658.2420000000002</v>
      </c>
    </row>
    <row r="86" spans="1:37" x14ac:dyDescent="0.15">
      <c r="A86" s="73"/>
      <c r="B86" s="84"/>
      <c r="C86" s="21"/>
      <c r="D86" s="21" t="s">
        <v>43</v>
      </c>
      <c r="E86" s="21">
        <v>22</v>
      </c>
      <c r="F86" s="21">
        <v>2</v>
      </c>
      <c r="G86" s="21">
        <v>10.82</v>
      </c>
      <c r="H86" s="25">
        <f t="shared" si="47"/>
        <v>1999.5360000000003</v>
      </c>
      <c r="I86" s="21">
        <v>0.15</v>
      </c>
      <c r="J86" s="25">
        <f t="shared" si="48"/>
        <v>299.93040000000002</v>
      </c>
      <c r="K86" s="38"/>
      <c r="L86" s="25">
        <f t="shared" si="49"/>
        <v>0</v>
      </c>
      <c r="M86" s="21"/>
      <c r="N86" s="25">
        <f t="shared" si="50"/>
        <v>0</v>
      </c>
      <c r="O86" s="21"/>
      <c r="P86" s="15">
        <f t="shared" si="51"/>
        <v>0</v>
      </c>
      <c r="Q86" s="29"/>
      <c r="R86" s="18">
        <f t="shared" si="52"/>
        <v>0</v>
      </c>
      <c r="S86" s="21"/>
      <c r="T86" s="25">
        <f t="shared" si="53"/>
        <v>0</v>
      </c>
      <c r="U86" s="21"/>
      <c r="V86" s="25">
        <f t="shared" si="54"/>
        <v>0</v>
      </c>
      <c r="W86" s="21">
        <v>0.4</v>
      </c>
      <c r="X86" s="15">
        <f t="shared" si="55"/>
        <v>919.78656000000012</v>
      </c>
      <c r="Y86" s="29"/>
      <c r="Z86" s="29"/>
      <c r="AA86" s="20"/>
      <c r="AB86" s="25"/>
      <c r="AC86" s="25"/>
      <c r="AD86" s="25"/>
      <c r="AE86" s="25"/>
      <c r="AF86" s="25"/>
      <c r="AG86" s="25"/>
      <c r="AH86" s="25"/>
      <c r="AI86" s="25">
        <f t="shared" si="56"/>
        <v>3219.2529600000003</v>
      </c>
      <c r="AJ86" s="25"/>
      <c r="AK86" s="15">
        <f t="shared" si="57"/>
        <v>3219.2529600000003</v>
      </c>
    </row>
    <row r="87" spans="1:37" x14ac:dyDescent="0.15">
      <c r="A87" s="73"/>
      <c r="B87" s="84"/>
      <c r="C87" s="21"/>
      <c r="D87" s="21" t="s">
        <v>102</v>
      </c>
      <c r="E87" s="21">
        <v>25</v>
      </c>
      <c r="F87" s="21">
        <v>2</v>
      </c>
      <c r="G87" s="21">
        <v>10.82</v>
      </c>
      <c r="H87" s="25">
        <f t="shared" si="47"/>
        <v>2272.2000000000003</v>
      </c>
      <c r="I87" s="21">
        <v>0.15</v>
      </c>
      <c r="J87" s="25">
        <f t="shared" si="48"/>
        <v>340.83000000000004</v>
      </c>
      <c r="K87" s="38"/>
      <c r="L87" s="25">
        <f t="shared" si="49"/>
        <v>0</v>
      </c>
      <c r="M87" s="21"/>
      <c r="N87" s="25">
        <f t="shared" si="50"/>
        <v>0</v>
      </c>
      <c r="O87" s="21"/>
      <c r="P87" s="15">
        <f t="shared" si="51"/>
        <v>0</v>
      </c>
      <c r="Q87" s="29"/>
      <c r="R87" s="18">
        <f t="shared" si="52"/>
        <v>0</v>
      </c>
      <c r="S87" s="21"/>
      <c r="T87" s="25">
        <f t="shared" si="53"/>
        <v>0</v>
      </c>
      <c r="U87" s="21"/>
      <c r="V87" s="25">
        <f t="shared" si="54"/>
        <v>0</v>
      </c>
      <c r="W87" s="21">
        <v>0.4</v>
      </c>
      <c r="X87" s="15">
        <f t="shared" si="55"/>
        <v>1045.2120000000002</v>
      </c>
      <c r="Y87" s="29"/>
      <c r="Z87" s="29"/>
      <c r="AA87" s="20"/>
      <c r="AB87" s="25"/>
      <c r="AC87" s="25"/>
      <c r="AD87" s="25"/>
      <c r="AE87" s="25"/>
      <c r="AF87" s="25"/>
      <c r="AG87" s="25"/>
      <c r="AH87" s="25"/>
      <c r="AI87" s="25">
        <f t="shared" si="56"/>
        <v>3658.2420000000002</v>
      </c>
      <c r="AJ87" s="25"/>
      <c r="AK87" s="15">
        <f t="shared" si="57"/>
        <v>3658.2420000000002</v>
      </c>
    </row>
    <row r="88" spans="1:37" x14ac:dyDescent="0.15">
      <c r="A88" s="73"/>
      <c r="B88" s="84"/>
      <c r="C88" s="21"/>
      <c r="D88" s="21" t="s">
        <v>33</v>
      </c>
      <c r="E88" s="21">
        <v>30</v>
      </c>
      <c r="F88" s="21">
        <v>2</v>
      </c>
      <c r="G88" s="21">
        <v>10.82</v>
      </c>
      <c r="H88" s="25">
        <f t="shared" si="47"/>
        <v>2726.6400000000003</v>
      </c>
      <c r="I88" s="21">
        <v>0.15</v>
      </c>
      <c r="J88" s="25">
        <f t="shared" si="48"/>
        <v>408.99600000000004</v>
      </c>
      <c r="K88" s="38"/>
      <c r="L88" s="25">
        <f t="shared" si="49"/>
        <v>0</v>
      </c>
      <c r="M88" s="21"/>
      <c r="N88" s="25">
        <f t="shared" si="50"/>
        <v>0</v>
      </c>
      <c r="O88" s="21"/>
      <c r="P88" s="15">
        <f t="shared" si="51"/>
        <v>0</v>
      </c>
      <c r="Q88" s="29"/>
      <c r="R88" s="18">
        <f t="shared" si="52"/>
        <v>0</v>
      </c>
      <c r="S88" s="21"/>
      <c r="T88" s="25">
        <f t="shared" si="53"/>
        <v>0</v>
      </c>
      <c r="U88" s="21"/>
      <c r="V88" s="25">
        <f t="shared" si="54"/>
        <v>0</v>
      </c>
      <c r="W88" s="21">
        <v>0.4</v>
      </c>
      <c r="X88" s="15">
        <f t="shared" si="55"/>
        <v>1254.2544000000003</v>
      </c>
      <c r="Y88" s="29"/>
      <c r="Z88" s="29"/>
      <c r="AA88" s="20"/>
      <c r="AB88" s="25"/>
      <c r="AC88" s="25"/>
      <c r="AD88" s="25"/>
      <c r="AE88" s="25"/>
      <c r="AF88" s="25"/>
      <c r="AG88" s="25"/>
      <c r="AH88" s="25"/>
      <c r="AI88" s="25">
        <f t="shared" si="56"/>
        <v>4389.8904000000002</v>
      </c>
      <c r="AJ88" s="25"/>
      <c r="AK88" s="15">
        <f t="shared" si="57"/>
        <v>4389.8904000000002</v>
      </c>
    </row>
    <row r="89" spans="1:37" x14ac:dyDescent="0.15">
      <c r="A89" s="73"/>
      <c r="B89" s="84"/>
      <c r="C89" s="21"/>
      <c r="D89" s="21" t="s">
        <v>34</v>
      </c>
      <c r="E89" s="21">
        <v>30</v>
      </c>
      <c r="F89" s="21">
        <v>2</v>
      </c>
      <c r="G89" s="21">
        <v>10.82</v>
      </c>
      <c r="H89" s="25">
        <f t="shared" si="47"/>
        <v>2726.6400000000003</v>
      </c>
      <c r="I89" s="21">
        <v>0.15</v>
      </c>
      <c r="J89" s="25">
        <f t="shared" si="48"/>
        <v>408.99600000000004</v>
      </c>
      <c r="K89" s="38"/>
      <c r="L89" s="25">
        <f t="shared" si="49"/>
        <v>0</v>
      </c>
      <c r="M89" s="21"/>
      <c r="N89" s="25">
        <f t="shared" si="50"/>
        <v>0</v>
      </c>
      <c r="O89" s="21"/>
      <c r="P89" s="15">
        <f t="shared" si="51"/>
        <v>0</v>
      </c>
      <c r="Q89" s="29"/>
      <c r="R89" s="18">
        <f t="shared" si="52"/>
        <v>0</v>
      </c>
      <c r="S89" s="21"/>
      <c r="T89" s="25">
        <f t="shared" si="53"/>
        <v>0</v>
      </c>
      <c r="U89" s="21"/>
      <c r="V89" s="25">
        <f t="shared" si="54"/>
        <v>0</v>
      </c>
      <c r="W89" s="21">
        <v>0.4</v>
      </c>
      <c r="X89" s="15">
        <f t="shared" si="55"/>
        <v>1254.2544000000003</v>
      </c>
      <c r="Y89" s="29"/>
      <c r="Z89" s="29"/>
      <c r="AA89" s="20"/>
      <c r="AB89" s="25"/>
      <c r="AC89" s="25"/>
      <c r="AD89" s="25"/>
      <c r="AE89" s="25"/>
      <c r="AF89" s="25"/>
      <c r="AG89" s="25"/>
      <c r="AH89" s="25"/>
      <c r="AI89" s="25">
        <f t="shared" si="56"/>
        <v>4389.8904000000002</v>
      </c>
      <c r="AJ89" s="25"/>
      <c r="AK89" s="15">
        <f t="shared" si="57"/>
        <v>4389.8904000000002</v>
      </c>
    </row>
    <row r="90" spans="1:37" x14ac:dyDescent="0.15">
      <c r="A90" s="73"/>
      <c r="B90" s="84"/>
      <c r="C90" s="21"/>
      <c r="D90" s="21" t="s">
        <v>38</v>
      </c>
      <c r="E90" s="21">
        <v>11</v>
      </c>
      <c r="F90" s="21">
        <v>2</v>
      </c>
      <c r="G90" s="21">
        <v>10.82</v>
      </c>
      <c r="H90" s="25">
        <f t="shared" si="47"/>
        <v>999.76800000000014</v>
      </c>
      <c r="I90" s="21">
        <v>0.15</v>
      </c>
      <c r="J90" s="25">
        <f t="shared" si="48"/>
        <v>149.96520000000001</v>
      </c>
      <c r="K90" s="38"/>
      <c r="L90" s="25">
        <f t="shared" si="49"/>
        <v>0</v>
      </c>
      <c r="M90" s="21">
        <v>1</v>
      </c>
      <c r="N90" s="25">
        <f t="shared" si="50"/>
        <v>1149.7332000000001</v>
      </c>
      <c r="O90" s="21"/>
      <c r="P90" s="15">
        <f t="shared" si="51"/>
        <v>0</v>
      </c>
      <c r="Q90" s="29"/>
      <c r="R90" s="18">
        <f t="shared" si="52"/>
        <v>0</v>
      </c>
      <c r="S90" s="21"/>
      <c r="T90" s="25">
        <f t="shared" si="53"/>
        <v>0</v>
      </c>
      <c r="U90" s="21"/>
      <c r="V90" s="25">
        <f t="shared" si="54"/>
        <v>0</v>
      </c>
      <c r="W90" s="21">
        <v>0.4</v>
      </c>
      <c r="X90" s="15">
        <f t="shared" si="55"/>
        <v>919.78656000000012</v>
      </c>
      <c r="Y90" s="29"/>
      <c r="Z90" s="29"/>
      <c r="AA90" s="20"/>
      <c r="AB90" s="25"/>
      <c r="AC90" s="25"/>
      <c r="AD90" s="25"/>
      <c r="AE90" s="25"/>
      <c r="AF90" s="25"/>
      <c r="AG90" s="25"/>
      <c r="AH90" s="25"/>
      <c r="AI90" s="25">
        <f t="shared" si="56"/>
        <v>3219.2529600000003</v>
      </c>
      <c r="AJ90" s="25"/>
      <c r="AK90" s="15">
        <f t="shared" si="57"/>
        <v>3219.2529600000003</v>
      </c>
    </row>
    <row r="91" spans="1:37" x14ac:dyDescent="0.15">
      <c r="A91" s="73"/>
      <c r="B91" s="84"/>
      <c r="C91" s="21"/>
      <c r="D91" s="21" t="s">
        <v>100</v>
      </c>
      <c r="E91" s="21">
        <v>20</v>
      </c>
      <c r="F91" s="21">
        <v>2</v>
      </c>
      <c r="G91" s="21">
        <v>10.82</v>
      </c>
      <c r="H91" s="25">
        <f t="shared" si="47"/>
        <v>1817.7600000000002</v>
      </c>
      <c r="I91" s="21">
        <v>0.15</v>
      </c>
      <c r="J91" s="25">
        <f t="shared" si="48"/>
        <v>272.66400000000004</v>
      </c>
      <c r="K91" s="38"/>
      <c r="L91" s="25">
        <f t="shared" si="49"/>
        <v>0</v>
      </c>
      <c r="M91" s="21">
        <v>0.5</v>
      </c>
      <c r="N91" s="25">
        <f t="shared" si="50"/>
        <v>1045.2120000000002</v>
      </c>
      <c r="O91" s="21"/>
      <c r="P91" s="15">
        <f t="shared" si="51"/>
        <v>0</v>
      </c>
      <c r="Q91" s="29"/>
      <c r="R91" s="18">
        <f t="shared" si="52"/>
        <v>0</v>
      </c>
      <c r="S91" s="21"/>
      <c r="T91" s="25">
        <f t="shared" si="53"/>
        <v>0</v>
      </c>
      <c r="U91" s="21"/>
      <c r="V91" s="25">
        <f t="shared" si="54"/>
        <v>0</v>
      </c>
      <c r="W91" s="21">
        <v>0.4</v>
      </c>
      <c r="X91" s="15">
        <f t="shared" si="55"/>
        <v>1254.2544000000003</v>
      </c>
      <c r="Y91" s="29"/>
      <c r="Z91" s="29"/>
      <c r="AA91" s="20"/>
      <c r="AB91" s="25"/>
      <c r="AC91" s="25"/>
      <c r="AD91" s="25"/>
      <c r="AE91" s="25"/>
      <c r="AF91" s="25"/>
      <c r="AG91" s="25"/>
      <c r="AH91" s="25"/>
      <c r="AI91" s="25">
        <f t="shared" si="56"/>
        <v>4389.8904000000002</v>
      </c>
      <c r="AJ91" s="25"/>
      <c r="AK91" s="15">
        <f t="shared" si="57"/>
        <v>4389.8904000000002</v>
      </c>
    </row>
    <row r="92" spans="1:37" x14ac:dyDescent="0.15">
      <c r="A92" s="73"/>
      <c r="B92" s="84"/>
      <c r="C92" s="21"/>
      <c r="D92" s="21" t="s">
        <v>63</v>
      </c>
      <c r="E92" s="21">
        <v>17</v>
      </c>
      <c r="F92" s="21">
        <v>2</v>
      </c>
      <c r="G92" s="21">
        <v>10.82</v>
      </c>
      <c r="H92" s="25">
        <f t="shared" si="47"/>
        <v>1545.096</v>
      </c>
      <c r="I92" s="21">
        <v>0.15</v>
      </c>
      <c r="J92" s="25">
        <f t="shared" si="48"/>
        <v>231.76439999999999</v>
      </c>
      <c r="K92" s="38"/>
      <c r="L92" s="25">
        <f t="shared" si="49"/>
        <v>0</v>
      </c>
      <c r="M92" s="21">
        <v>0.5</v>
      </c>
      <c r="N92" s="25">
        <f t="shared" si="50"/>
        <v>888.43020000000001</v>
      </c>
      <c r="O92" s="21"/>
      <c r="P92" s="15">
        <f t="shared" si="51"/>
        <v>0</v>
      </c>
      <c r="Q92" s="29"/>
      <c r="R92" s="18">
        <f t="shared" si="52"/>
        <v>0</v>
      </c>
      <c r="S92" s="21"/>
      <c r="T92" s="25">
        <f t="shared" si="53"/>
        <v>0</v>
      </c>
      <c r="U92" s="21"/>
      <c r="V92" s="25">
        <f t="shared" si="54"/>
        <v>0</v>
      </c>
      <c r="W92" s="21">
        <v>0.4</v>
      </c>
      <c r="X92" s="15">
        <f t="shared" si="55"/>
        <v>1066.1162400000001</v>
      </c>
      <c r="Y92" s="29"/>
      <c r="Z92" s="29"/>
      <c r="AA92" s="20"/>
      <c r="AB92" s="25"/>
      <c r="AC92" s="25"/>
      <c r="AD92" s="25"/>
      <c r="AE92" s="25"/>
      <c r="AF92" s="25"/>
      <c r="AG92" s="25"/>
      <c r="AH92" s="25"/>
      <c r="AI92" s="25">
        <f t="shared" si="56"/>
        <v>3731.4068400000006</v>
      </c>
      <c r="AJ92" s="25"/>
      <c r="AK92" s="15">
        <f t="shared" si="57"/>
        <v>3731.4068400000006</v>
      </c>
    </row>
    <row r="93" spans="1:37" ht="11.45" customHeight="1" x14ac:dyDescent="0.15">
      <c r="A93" s="73"/>
      <c r="B93" s="84"/>
      <c r="C93" s="43"/>
      <c r="D93" s="21"/>
      <c r="E93" s="21"/>
      <c r="F93" s="21"/>
      <c r="G93" s="21"/>
      <c r="H93" s="25"/>
      <c r="I93" s="21"/>
      <c r="J93" s="25"/>
      <c r="K93" s="38"/>
      <c r="L93" s="38"/>
      <c r="M93" s="50"/>
      <c r="N93" s="38"/>
      <c r="O93" s="50"/>
      <c r="P93" s="34"/>
      <c r="Q93" s="37"/>
      <c r="R93" s="35"/>
      <c r="S93" s="21"/>
      <c r="T93" s="25"/>
      <c r="U93" s="21"/>
      <c r="V93" s="25"/>
      <c r="W93" s="21"/>
      <c r="X93" s="15"/>
      <c r="Y93" s="29"/>
      <c r="Z93" s="29"/>
      <c r="AA93" s="20">
        <f>G93*F93*4.2+G93*F93*4.2*I93</f>
        <v>0</v>
      </c>
      <c r="AB93" s="25"/>
      <c r="AC93" s="25"/>
      <c r="AD93" s="25"/>
      <c r="AE93" s="25"/>
      <c r="AF93" s="25"/>
      <c r="AG93" s="25"/>
      <c r="AH93" s="25"/>
      <c r="AI93" s="25">
        <f>H93+J93+L93+N93+P93+T93+V93+X93+AB93+AC93+AD93+AF93+AG93+AA93</f>
        <v>0</v>
      </c>
      <c r="AJ93" s="25"/>
      <c r="AK93" s="15">
        <f t="shared" si="57"/>
        <v>0</v>
      </c>
    </row>
    <row r="94" spans="1:37" ht="11.45" customHeight="1" x14ac:dyDescent="0.15">
      <c r="A94" s="73"/>
      <c r="B94" s="84"/>
      <c r="C94" s="43" t="s">
        <v>74</v>
      </c>
      <c r="D94" s="21"/>
      <c r="E94" s="21"/>
      <c r="F94" s="21"/>
      <c r="G94" s="21"/>
      <c r="H94" s="25"/>
      <c r="I94" s="21"/>
      <c r="J94" s="38"/>
      <c r="K94" s="38"/>
      <c r="L94" s="38"/>
      <c r="M94" s="50"/>
      <c r="N94" s="38" t="s">
        <v>104</v>
      </c>
      <c r="O94" s="50"/>
      <c r="P94" s="34"/>
      <c r="Q94" s="37"/>
      <c r="R94" s="35"/>
      <c r="S94" s="21"/>
      <c r="T94" s="25"/>
      <c r="U94" s="21"/>
      <c r="V94" s="25"/>
      <c r="W94" s="21"/>
      <c r="X94" s="15"/>
      <c r="Y94" s="29"/>
      <c r="Z94" s="29"/>
      <c r="AA94" s="20"/>
      <c r="AB94" s="25"/>
      <c r="AC94" s="25">
        <v>1500</v>
      </c>
      <c r="AD94" s="25"/>
      <c r="AE94" s="25"/>
      <c r="AF94" s="25"/>
      <c r="AG94" s="25"/>
      <c r="AH94" s="25"/>
      <c r="AI94" s="25">
        <f>AC94</f>
        <v>1500</v>
      </c>
      <c r="AJ94" s="25"/>
      <c r="AK94" s="15">
        <f t="shared" si="57"/>
        <v>1500</v>
      </c>
    </row>
    <row r="95" spans="1:37" x14ac:dyDescent="0.15">
      <c r="A95" s="73"/>
      <c r="B95" s="84"/>
      <c r="C95" s="43"/>
      <c r="D95" s="21"/>
      <c r="E95" s="21"/>
      <c r="F95" s="21"/>
      <c r="G95" s="21"/>
      <c r="H95" s="25"/>
      <c r="I95" s="21"/>
      <c r="J95" s="38"/>
      <c r="K95" s="38"/>
      <c r="L95" s="38"/>
      <c r="M95" s="50"/>
      <c r="N95" s="38"/>
      <c r="O95" s="50"/>
      <c r="P95" s="34"/>
      <c r="Q95" s="33"/>
      <c r="R95" s="18"/>
      <c r="S95" s="21"/>
      <c r="T95" s="25"/>
      <c r="U95" s="21"/>
      <c r="V95" s="25"/>
      <c r="W95" s="21"/>
      <c r="X95" s="15"/>
      <c r="Y95" s="29"/>
      <c r="Z95" s="29"/>
      <c r="AA95" s="20"/>
      <c r="AB95" s="25"/>
      <c r="AC95" s="25"/>
      <c r="AD95" s="25"/>
      <c r="AE95" s="25"/>
      <c r="AF95" s="25"/>
      <c r="AG95" s="25"/>
      <c r="AH95" s="25"/>
      <c r="AI95" s="25"/>
      <c r="AJ95" s="25"/>
      <c r="AK95" s="15">
        <f>AH95</f>
        <v>0</v>
      </c>
    </row>
    <row r="96" spans="1:37" x14ac:dyDescent="0.15">
      <c r="A96" s="73"/>
      <c r="B96" s="84"/>
      <c r="C96" s="23" t="s">
        <v>12</v>
      </c>
      <c r="D96" s="23"/>
      <c r="E96" s="23"/>
      <c r="F96" s="54">
        <f>SUM(F83:F92)</f>
        <v>20</v>
      </c>
      <c r="G96" s="23"/>
      <c r="H96" s="28">
        <f>SUM(H83:H94)</f>
        <v>20086.248000000003</v>
      </c>
      <c r="I96" s="23"/>
      <c r="J96" s="28">
        <f>SUM(J83:J94)</f>
        <v>3012.9372000000008</v>
      </c>
      <c r="K96" s="28"/>
      <c r="L96" s="28">
        <f>SUM(L83:L92)</f>
        <v>0</v>
      </c>
      <c r="M96" s="23"/>
      <c r="N96" s="28">
        <f>SUM(N83:N92)</f>
        <v>3083.3753999999999</v>
      </c>
      <c r="O96" s="23"/>
      <c r="P96" s="24">
        <f>SUM(P83:P92)</f>
        <v>0</v>
      </c>
      <c r="Q96" s="46"/>
      <c r="R96" s="19">
        <f>SUM(R83:R92)</f>
        <v>0</v>
      </c>
      <c r="S96" s="23"/>
      <c r="T96" s="28">
        <f>SUM(T83:T92)</f>
        <v>0</v>
      </c>
      <c r="U96" s="23"/>
      <c r="V96" s="28">
        <f>SUM(V83:V92)</f>
        <v>0</v>
      </c>
      <c r="W96" s="23"/>
      <c r="X96" s="24">
        <f>SUM(X83:X92)</f>
        <v>10473.024240000001</v>
      </c>
      <c r="Y96" s="46"/>
      <c r="Z96" s="32"/>
      <c r="AA96" s="16">
        <f>AA93</f>
        <v>0</v>
      </c>
      <c r="AB96" s="28">
        <f t="shared" ref="AB96:AG96" si="58">SUM(AB83:AB94)</f>
        <v>0</v>
      </c>
      <c r="AC96" s="28">
        <f t="shared" si="58"/>
        <v>1500</v>
      </c>
      <c r="AD96" s="28">
        <f t="shared" si="58"/>
        <v>0</v>
      </c>
      <c r="AE96" s="28">
        <f t="shared" si="58"/>
        <v>0</v>
      </c>
      <c r="AF96" s="28">
        <f t="shared" si="58"/>
        <v>0</v>
      </c>
      <c r="AG96" s="28">
        <f t="shared" si="58"/>
        <v>0</v>
      </c>
      <c r="AH96" s="26">
        <f>AH95</f>
        <v>0</v>
      </c>
      <c r="AI96" s="28">
        <f>SUM(AI83:AI94)</f>
        <v>38155.584840000003</v>
      </c>
      <c r="AJ96" s="28"/>
      <c r="AK96" s="24">
        <f>SUM(AK83:AK94)</f>
        <v>38155.584840000003</v>
      </c>
    </row>
    <row r="97" spans="1:37" ht="11.45" customHeight="1" x14ac:dyDescent="0.15">
      <c r="A97" s="73">
        <v>8</v>
      </c>
      <c r="B97" s="74" t="s">
        <v>97</v>
      </c>
      <c r="C97" s="21" t="s">
        <v>64</v>
      </c>
      <c r="D97" s="21" t="s">
        <v>54</v>
      </c>
      <c r="E97" s="21">
        <v>13</v>
      </c>
      <c r="F97" s="21">
        <v>6</v>
      </c>
      <c r="G97" s="21">
        <v>10.82</v>
      </c>
      <c r="H97" s="25">
        <f t="shared" ref="H97:H102" si="59">E97*F97*G97*4.2</f>
        <v>3544.6320000000005</v>
      </c>
      <c r="I97" s="21">
        <v>0.1</v>
      </c>
      <c r="J97" s="25">
        <f t="shared" ref="J97:J102" si="60">H97*I97</f>
        <v>354.46320000000009</v>
      </c>
      <c r="K97" s="25">
        <v>0.15</v>
      </c>
      <c r="L97" s="25">
        <f t="shared" ref="L97:L102" si="61">(H97+J97)*K97</f>
        <v>584.86428000000012</v>
      </c>
      <c r="M97" s="21">
        <v>2</v>
      </c>
      <c r="N97" s="25">
        <f t="shared" ref="N97:N102" si="62">(H97+J97+L97)*M97</f>
        <v>8967.9189600000009</v>
      </c>
      <c r="O97" s="21">
        <v>0.2</v>
      </c>
      <c r="P97" s="15">
        <f>(H97+J97+L97+N97)*O97</f>
        <v>2690.3756880000001</v>
      </c>
      <c r="Q97" s="29"/>
      <c r="R97" s="18">
        <f>(H97+J97+L97+N97)*Q97</f>
        <v>0</v>
      </c>
      <c r="S97" s="21"/>
      <c r="T97" s="25">
        <f t="shared" ref="T97:T102" si="63">(H97+J97+L97+N97)*S97</f>
        <v>0</v>
      </c>
      <c r="U97" s="21"/>
      <c r="V97" s="25">
        <f t="shared" ref="V97:V102" si="64">(H97+J97+L97+N97)*U97</f>
        <v>0</v>
      </c>
      <c r="W97" s="21"/>
      <c r="X97" s="15">
        <f t="shared" ref="X97:X102" si="65">(H97+J97+L97+N97)*W97</f>
        <v>0</v>
      </c>
      <c r="Y97" s="29"/>
      <c r="Z97" s="29"/>
      <c r="AA97" s="20"/>
      <c r="AB97" s="25"/>
      <c r="AC97" s="25"/>
      <c r="AD97" s="25"/>
      <c r="AE97" s="25"/>
      <c r="AF97" s="25"/>
      <c r="AG97" s="25"/>
      <c r="AH97" s="25"/>
      <c r="AI97" s="25">
        <f>H97+J97+L97+N97+P97+T97+V97+X97+AB97+AC97+AD97+AF97+AG97</f>
        <v>16142.254128</v>
      </c>
      <c r="AJ97" s="25"/>
      <c r="AK97" s="15">
        <f t="shared" ref="AK97:AK103" si="66">AI97+AJ97</f>
        <v>16142.254128</v>
      </c>
    </row>
    <row r="98" spans="1:37" x14ac:dyDescent="0.15">
      <c r="A98" s="73"/>
      <c r="B98" s="74"/>
      <c r="C98" s="21"/>
      <c r="D98" s="21" t="s">
        <v>55</v>
      </c>
      <c r="E98" s="21">
        <v>14</v>
      </c>
      <c r="F98" s="21">
        <v>6</v>
      </c>
      <c r="G98" s="21">
        <v>10.82</v>
      </c>
      <c r="H98" s="25">
        <f t="shared" si="59"/>
        <v>3817.2960000000003</v>
      </c>
      <c r="I98" s="21">
        <v>0.1</v>
      </c>
      <c r="J98" s="25">
        <f t="shared" si="60"/>
        <v>381.72960000000006</v>
      </c>
      <c r="K98" s="25">
        <v>0.15</v>
      </c>
      <c r="L98" s="25">
        <f t="shared" si="61"/>
        <v>629.85383999999999</v>
      </c>
      <c r="M98" s="21">
        <v>2</v>
      </c>
      <c r="N98" s="25">
        <f t="shared" si="62"/>
        <v>9657.7588799999994</v>
      </c>
      <c r="O98" s="21">
        <v>0.2</v>
      </c>
      <c r="P98" s="15">
        <f>(H98+J98+L98+N98)*O98</f>
        <v>2897.3276639999999</v>
      </c>
      <c r="Q98" s="29"/>
      <c r="R98" s="18">
        <f>(H98+J98+L98+N98)*Q98</f>
        <v>0</v>
      </c>
      <c r="S98" s="21"/>
      <c r="T98" s="25">
        <f t="shared" si="63"/>
        <v>0</v>
      </c>
      <c r="U98" s="21"/>
      <c r="V98" s="25">
        <f t="shared" si="64"/>
        <v>0</v>
      </c>
      <c r="W98" s="21"/>
      <c r="X98" s="15">
        <f t="shared" si="65"/>
        <v>0</v>
      </c>
      <c r="Y98" s="29"/>
      <c r="Z98" s="29"/>
      <c r="AA98" s="20"/>
      <c r="AB98" s="25"/>
      <c r="AC98" s="25"/>
      <c r="AD98" s="25"/>
      <c r="AE98" s="25"/>
      <c r="AF98" s="25"/>
      <c r="AG98" s="25"/>
      <c r="AH98" s="25"/>
      <c r="AI98" s="25">
        <f>H98+J98+L98+N98+P98+T98+V98+X98+AB98+AC98+AD98+AF98+AG98</f>
        <v>17383.965983999999</v>
      </c>
      <c r="AJ98" s="25"/>
      <c r="AK98" s="15">
        <f t="shared" si="66"/>
        <v>17383.965983999999</v>
      </c>
    </row>
    <row r="99" spans="1:37" x14ac:dyDescent="0.15">
      <c r="A99" s="73"/>
      <c r="B99" s="74"/>
      <c r="C99" s="21"/>
      <c r="D99" s="21" t="s">
        <v>35</v>
      </c>
      <c r="E99" s="21">
        <v>10</v>
      </c>
      <c r="F99" s="21">
        <v>5</v>
      </c>
      <c r="G99" s="21">
        <v>10.82</v>
      </c>
      <c r="H99" s="25">
        <f t="shared" si="59"/>
        <v>2272.2000000000003</v>
      </c>
      <c r="I99" s="21">
        <v>0.1</v>
      </c>
      <c r="J99" s="25">
        <f t="shared" si="60"/>
        <v>227.22000000000003</v>
      </c>
      <c r="K99" s="25">
        <v>0.15</v>
      </c>
      <c r="L99" s="25">
        <f t="shared" si="61"/>
        <v>374.91300000000001</v>
      </c>
      <c r="M99" s="21">
        <v>2</v>
      </c>
      <c r="N99" s="25">
        <f t="shared" si="62"/>
        <v>5748.6660000000002</v>
      </c>
      <c r="O99" s="21">
        <v>0.2</v>
      </c>
      <c r="P99" s="15">
        <f>(H99+J99+L99+N99)*O99</f>
        <v>1724.5998</v>
      </c>
      <c r="Q99" s="29"/>
      <c r="R99" s="18">
        <f>(H99+J99+L99+N99)*Q99</f>
        <v>0</v>
      </c>
      <c r="S99" s="21"/>
      <c r="T99" s="25">
        <f t="shared" si="63"/>
        <v>0</v>
      </c>
      <c r="U99" s="21"/>
      <c r="V99" s="25">
        <f t="shared" si="64"/>
        <v>0</v>
      </c>
      <c r="W99" s="21"/>
      <c r="X99" s="15">
        <f t="shared" si="65"/>
        <v>0</v>
      </c>
      <c r="Y99" s="29"/>
      <c r="Z99" s="29"/>
      <c r="AA99" s="20"/>
      <c r="AB99" s="25"/>
      <c r="AC99" s="25"/>
      <c r="AD99" s="25"/>
      <c r="AE99" s="25"/>
      <c r="AF99" s="25"/>
      <c r="AG99" s="25"/>
      <c r="AH99" s="25"/>
      <c r="AI99" s="25">
        <f>H99+J99+L99+N99+P99+T99+V99+X99+AB99+AC99+AD99+AF99+AG99</f>
        <v>10347.5988</v>
      </c>
      <c r="AJ99" s="25"/>
      <c r="AK99" s="15">
        <f t="shared" si="66"/>
        <v>10347.5988</v>
      </c>
    </row>
    <row r="100" spans="1:37" x14ac:dyDescent="0.15">
      <c r="A100" s="73"/>
      <c r="B100" s="74"/>
      <c r="C100" s="21"/>
      <c r="D100" s="21" t="s">
        <v>37</v>
      </c>
      <c r="E100" s="21">
        <v>13</v>
      </c>
      <c r="F100" s="21">
        <v>3</v>
      </c>
      <c r="G100" s="21">
        <v>10.82</v>
      </c>
      <c r="H100" s="25">
        <f t="shared" si="59"/>
        <v>1772.3160000000003</v>
      </c>
      <c r="I100" s="21">
        <v>0.1</v>
      </c>
      <c r="J100" s="25">
        <f t="shared" si="60"/>
        <v>177.23160000000004</v>
      </c>
      <c r="K100" s="25">
        <v>0.15</v>
      </c>
      <c r="L100" s="25">
        <f t="shared" si="61"/>
        <v>292.43214000000006</v>
      </c>
      <c r="M100" s="21">
        <v>2</v>
      </c>
      <c r="N100" s="25">
        <f t="shared" si="62"/>
        <v>4483.9594800000004</v>
      </c>
      <c r="O100" s="21">
        <v>0.2</v>
      </c>
      <c r="P100" s="15">
        <f>(H100+J100+L100+N100)*O100</f>
        <v>1345.187844</v>
      </c>
      <c r="Q100" s="29"/>
      <c r="R100" s="18">
        <f>(H100+J100+L100+N100)*Q100</f>
        <v>0</v>
      </c>
      <c r="S100" s="21"/>
      <c r="T100" s="25">
        <f t="shared" si="63"/>
        <v>0</v>
      </c>
      <c r="U100" s="21"/>
      <c r="V100" s="25">
        <f t="shared" si="64"/>
        <v>0</v>
      </c>
      <c r="W100" s="21"/>
      <c r="X100" s="15">
        <f t="shared" si="65"/>
        <v>0</v>
      </c>
      <c r="Y100" s="29"/>
      <c r="Z100" s="29"/>
      <c r="AA100" s="20"/>
      <c r="AB100" s="25"/>
      <c r="AC100" s="25"/>
      <c r="AD100" s="25"/>
      <c r="AE100" s="25"/>
      <c r="AF100" s="25"/>
      <c r="AG100" s="25"/>
      <c r="AH100" s="25"/>
      <c r="AI100" s="25">
        <f>H100+J100+L100+N100+P100+T100+V100+X100+AB100+AC100+AD100+AF100+AG100</f>
        <v>8071.1270640000002</v>
      </c>
      <c r="AJ100" s="25"/>
      <c r="AK100" s="15">
        <f t="shared" si="66"/>
        <v>8071.1270640000002</v>
      </c>
    </row>
    <row r="101" spans="1:37" x14ac:dyDescent="0.15">
      <c r="A101" s="73"/>
      <c r="B101" s="74"/>
      <c r="C101" s="21"/>
      <c r="D101" s="21" t="s">
        <v>100</v>
      </c>
      <c r="E101" s="21">
        <v>15</v>
      </c>
      <c r="F101" s="21">
        <v>6</v>
      </c>
      <c r="G101" s="21">
        <v>10.82</v>
      </c>
      <c r="H101" s="25">
        <f t="shared" si="59"/>
        <v>4089.9600000000005</v>
      </c>
      <c r="I101" s="21">
        <v>0.1</v>
      </c>
      <c r="J101" s="25">
        <f t="shared" si="60"/>
        <v>408.99600000000009</v>
      </c>
      <c r="K101" s="25">
        <v>0.2</v>
      </c>
      <c r="L101" s="25">
        <f t="shared" si="61"/>
        <v>899.79120000000012</v>
      </c>
      <c r="M101" s="21">
        <v>2</v>
      </c>
      <c r="N101" s="25">
        <f t="shared" si="62"/>
        <v>10797.4944</v>
      </c>
      <c r="O101" s="21">
        <v>0.2</v>
      </c>
      <c r="P101" s="15">
        <f>(H101+J101+L101+N101)*O101</f>
        <v>3239.2483200000001</v>
      </c>
      <c r="Q101" s="29"/>
      <c r="R101" s="18">
        <f>(H101+J101+L101+N101)*Q101</f>
        <v>0</v>
      </c>
      <c r="S101" s="21"/>
      <c r="T101" s="25">
        <f t="shared" si="63"/>
        <v>0</v>
      </c>
      <c r="U101" s="21"/>
      <c r="V101" s="25">
        <f t="shared" si="64"/>
        <v>0</v>
      </c>
      <c r="W101" s="21"/>
      <c r="X101" s="15">
        <f t="shared" si="65"/>
        <v>0</v>
      </c>
      <c r="Y101" s="29"/>
      <c r="Z101" s="29"/>
      <c r="AA101" s="20"/>
      <c r="AB101" s="25"/>
      <c r="AC101" s="25"/>
      <c r="AD101" s="25"/>
      <c r="AE101" s="25"/>
      <c r="AF101" s="25"/>
      <c r="AG101" s="25"/>
      <c r="AH101" s="25"/>
      <c r="AI101" s="25">
        <f>H101+J101+L101+N101+P101+T101+V101+X101+AB101+AC101+AD101+AF101+AG101</f>
        <v>19435.48992</v>
      </c>
      <c r="AJ101" s="25"/>
      <c r="AK101" s="15">
        <f t="shared" si="66"/>
        <v>19435.48992</v>
      </c>
    </row>
    <row r="102" spans="1:37" ht="11.45" customHeight="1" x14ac:dyDescent="0.15">
      <c r="A102" s="73"/>
      <c r="B102" s="74"/>
      <c r="C102" s="43" t="s">
        <v>72</v>
      </c>
      <c r="D102" s="21" t="s">
        <v>100</v>
      </c>
      <c r="E102" s="21">
        <v>10</v>
      </c>
      <c r="F102" s="21">
        <v>1</v>
      </c>
      <c r="G102" s="21">
        <v>10.82</v>
      </c>
      <c r="H102" s="25">
        <f t="shared" si="59"/>
        <v>454.44000000000005</v>
      </c>
      <c r="I102" s="21">
        <v>0.1</v>
      </c>
      <c r="J102" s="25">
        <f t="shared" si="60"/>
        <v>45.44400000000001</v>
      </c>
      <c r="K102" s="25">
        <v>0.2</v>
      </c>
      <c r="L102" s="25">
        <f t="shared" si="61"/>
        <v>99.976800000000026</v>
      </c>
      <c r="M102" s="21">
        <v>2</v>
      </c>
      <c r="N102" s="25">
        <f t="shared" si="62"/>
        <v>1199.7216000000003</v>
      </c>
      <c r="O102" s="50"/>
      <c r="P102" s="34"/>
      <c r="Q102" s="37"/>
      <c r="S102" s="21"/>
      <c r="T102" s="25">
        <f t="shared" si="63"/>
        <v>0</v>
      </c>
      <c r="U102" s="21"/>
      <c r="V102" s="25">
        <f t="shared" si="64"/>
        <v>0</v>
      </c>
      <c r="W102" s="21"/>
      <c r="X102" s="15">
        <f t="shared" si="65"/>
        <v>0</v>
      </c>
      <c r="Y102" s="29"/>
      <c r="Z102" s="29"/>
      <c r="AA102" s="20"/>
      <c r="AB102" s="25"/>
      <c r="AC102" s="25"/>
      <c r="AD102" s="25"/>
      <c r="AE102" s="25"/>
      <c r="AF102" s="25"/>
      <c r="AG102" s="25"/>
      <c r="AH102" s="25"/>
      <c r="AI102" s="25">
        <f>H102+J102+L102+N102+P102+T102+V102+X102+AB102+AC102+AD102+AF102+AG102+AA102</f>
        <v>1799.5824000000005</v>
      </c>
      <c r="AJ102" s="25"/>
      <c r="AK102" s="15">
        <f t="shared" si="66"/>
        <v>1799.5824000000005</v>
      </c>
    </row>
    <row r="103" spans="1:37" ht="11.45" customHeight="1" x14ac:dyDescent="0.15">
      <c r="A103" s="73"/>
      <c r="B103" s="74"/>
      <c r="C103" s="43" t="s">
        <v>74</v>
      </c>
      <c r="D103" s="21"/>
      <c r="E103" s="21"/>
      <c r="F103" s="21"/>
      <c r="G103" s="21"/>
      <c r="H103" s="25"/>
      <c r="I103" s="21"/>
      <c r="J103" s="38"/>
      <c r="K103" s="38"/>
      <c r="L103" s="38"/>
      <c r="M103" s="50"/>
      <c r="N103" s="38"/>
      <c r="O103" s="50"/>
      <c r="P103" s="34"/>
      <c r="Q103" s="37"/>
      <c r="R103" s="35"/>
      <c r="S103" s="18">
        <f>(H102+J102+L102+N102)*Q102</f>
        <v>0</v>
      </c>
      <c r="T103" s="25"/>
      <c r="U103" s="21"/>
      <c r="V103" s="25"/>
      <c r="W103" s="21"/>
      <c r="X103" s="15"/>
      <c r="Y103" s="29"/>
      <c r="Z103" s="29"/>
      <c r="AA103" s="20"/>
      <c r="AB103" s="25">
        <v>5000</v>
      </c>
      <c r="AC103" s="25">
        <v>1500</v>
      </c>
      <c r="AD103" s="25"/>
      <c r="AE103" s="25"/>
      <c r="AF103" s="25"/>
      <c r="AG103" s="25"/>
      <c r="AH103" s="25"/>
      <c r="AI103" s="25">
        <f>H103+J103+L103+N103+P103+T103+V103+X103+AB103+AC103+AD103+AF103+AG103</f>
        <v>6500</v>
      </c>
      <c r="AJ103" s="25"/>
      <c r="AK103" s="15">
        <f t="shared" si="66"/>
        <v>6500</v>
      </c>
    </row>
    <row r="104" spans="1:37" x14ac:dyDescent="0.15">
      <c r="A104" s="73"/>
      <c r="B104" s="74"/>
      <c r="C104" s="43"/>
      <c r="D104" s="21"/>
      <c r="E104" s="21"/>
      <c r="F104" s="21"/>
      <c r="G104" s="21"/>
      <c r="H104" s="25"/>
      <c r="I104" s="21"/>
      <c r="J104" s="38"/>
      <c r="K104" s="38"/>
      <c r="L104" s="38"/>
      <c r="M104" s="50"/>
      <c r="N104" s="38"/>
      <c r="O104" s="50"/>
      <c r="P104" s="34"/>
      <c r="Q104" s="33"/>
      <c r="R104" s="18"/>
      <c r="S104" s="21"/>
      <c r="T104" s="25"/>
      <c r="U104" s="21"/>
      <c r="V104" s="25"/>
      <c r="W104" s="21"/>
      <c r="X104" s="15"/>
      <c r="Y104" s="29"/>
      <c r="Z104" s="29"/>
      <c r="AA104" s="20"/>
      <c r="AB104" s="25"/>
      <c r="AC104" s="25"/>
      <c r="AD104" s="25"/>
      <c r="AE104" s="25"/>
      <c r="AF104" s="25"/>
      <c r="AG104" s="25"/>
      <c r="AH104" s="25"/>
      <c r="AI104" s="25"/>
      <c r="AJ104" s="25"/>
      <c r="AK104" s="15">
        <f>AH104</f>
        <v>0</v>
      </c>
    </row>
    <row r="105" spans="1:37" x14ac:dyDescent="0.15">
      <c r="A105" s="73"/>
      <c r="B105" s="74"/>
      <c r="C105" s="22" t="s">
        <v>12</v>
      </c>
      <c r="D105" s="22"/>
      <c r="E105" s="22"/>
      <c r="F105" s="22">
        <f>SUM(F97:F102)</f>
        <v>27</v>
      </c>
      <c r="G105" s="22"/>
      <c r="H105" s="26">
        <f>SUM(H97:H102)</f>
        <v>15950.844000000003</v>
      </c>
      <c r="I105" s="22"/>
      <c r="J105" s="26">
        <f>SUM(J97:J102)</f>
        <v>1595.0844000000002</v>
      </c>
      <c r="K105" s="26"/>
      <c r="L105" s="26">
        <f>SUM(L97:L102)</f>
        <v>2881.8312600000004</v>
      </c>
      <c r="M105" s="22"/>
      <c r="N105" s="26">
        <f>SUM(N97:N102)</f>
        <v>40855.519319999999</v>
      </c>
      <c r="O105" s="22"/>
      <c r="P105" s="16">
        <f>SUM(P97:P101)</f>
        <v>11896.739316000001</v>
      </c>
      <c r="Q105" s="36"/>
      <c r="R105" s="17">
        <f>SUM(R97:R101)</f>
        <v>0</v>
      </c>
      <c r="S105" s="22"/>
      <c r="T105" s="26">
        <f>SUM(T97:T101)</f>
        <v>0</v>
      </c>
      <c r="U105" s="22"/>
      <c r="V105" s="26">
        <f>SUM(V97:V101)</f>
        <v>0</v>
      </c>
      <c r="W105" s="22"/>
      <c r="X105" s="16">
        <f>SUM(X97:X101)</f>
        <v>0</v>
      </c>
      <c r="Y105" s="36"/>
      <c r="Z105" s="30"/>
      <c r="AA105" s="16">
        <f>AA102</f>
        <v>0</v>
      </c>
      <c r="AB105" s="26">
        <f t="shared" ref="AB105:AG105" si="67">SUM(AB97:AB103)</f>
        <v>5000</v>
      </c>
      <c r="AC105" s="26">
        <f t="shared" si="67"/>
        <v>1500</v>
      </c>
      <c r="AD105" s="26">
        <f t="shared" si="67"/>
        <v>0</v>
      </c>
      <c r="AE105" s="26">
        <f t="shared" si="67"/>
        <v>0</v>
      </c>
      <c r="AF105" s="26">
        <f t="shared" si="67"/>
        <v>0</v>
      </c>
      <c r="AG105" s="26">
        <f t="shared" si="67"/>
        <v>0</v>
      </c>
      <c r="AH105" s="26">
        <f>AH104</f>
        <v>0</v>
      </c>
      <c r="AI105" s="26">
        <f>SUM(AI97:AI103)</f>
        <v>79680.018295999995</v>
      </c>
      <c r="AJ105" s="26"/>
      <c r="AK105" s="16">
        <f>SUM(AK97:AK104)</f>
        <v>79680.018295999995</v>
      </c>
    </row>
    <row r="106" spans="1:37" ht="11.45" customHeight="1" x14ac:dyDescent="0.15">
      <c r="A106" s="83">
        <v>9</v>
      </c>
      <c r="B106" s="74" t="s">
        <v>96</v>
      </c>
      <c r="C106" s="21" t="s">
        <v>57</v>
      </c>
      <c r="D106" s="21" t="s">
        <v>66</v>
      </c>
      <c r="E106" s="21">
        <v>28</v>
      </c>
      <c r="F106" s="21">
        <v>1</v>
      </c>
      <c r="G106" s="21">
        <v>10.82</v>
      </c>
      <c r="H106" s="25">
        <f t="shared" ref="H106:H125" si="68">E106*F106*G106*4.2</f>
        <v>1272.4320000000002</v>
      </c>
      <c r="I106" s="21">
        <v>0.15</v>
      </c>
      <c r="J106" s="25">
        <f t="shared" ref="J106:J125" si="69">H106*I106</f>
        <v>190.86480000000003</v>
      </c>
      <c r="K106" s="38"/>
      <c r="L106" s="25">
        <f t="shared" ref="L106:L125" si="70">(H106+J106)*K106</f>
        <v>0</v>
      </c>
      <c r="M106" s="21"/>
      <c r="N106" s="25">
        <f t="shared" ref="N106:N125" si="71">(H106+J106+L106)*M106</f>
        <v>0</v>
      </c>
      <c r="O106" s="21"/>
      <c r="P106" s="15">
        <f t="shared" ref="P106:P125" si="72">(H106+J106+L106+N106)*O106</f>
        <v>0</v>
      </c>
      <c r="Q106" s="29"/>
      <c r="R106" s="18">
        <f t="shared" ref="R106:R125" si="73">(H106+J106+L106+N106)*Q106</f>
        <v>0</v>
      </c>
      <c r="S106" s="21"/>
      <c r="T106" s="25">
        <f t="shared" ref="T106:T125" si="74">(H106+J106+L106+N106)*S106</f>
        <v>0</v>
      </c>
      <c r="U106" s="21"/>
      <c r="V106" s="25">
        <f t="shared" ref="V106:V126" si="75">(H106+J106+L106+N106)*U106</f>
        <v>0</v>
      </c>
      <c r="W106" s="21"/>
      <c r="X106" s="15">
        <f t="shared" ref="X106:X126" si="76">(H106+J106+L106+N106)*W106</f>
        <v>0</v>
      </c>
      <c r="Y106" s="29"/>
      <c r="Z106" s="29"/>
      <c r="AA106" s="20"/>
      <c r="AB106" s="25"/>
      <c r="AC106" s="25"/>
      <c r="AD106" s="25"/>
      <c r="AE106" s="25"/>
      <c r="AF106" s="25"/>
      <c r="AG106" s="25"/>
      <c r="AH106" s="25"/>
      <c r="AI106" s="25">
        <f t="shared" ref="AI106:AI126" si="77">H106+J106+L106+N106+P106+T106+V106+X106+AB106+AC106+AD106+AF106+AG106</f>
        <v>1463.2968000000003</v>
      </c>
      <c r="AJ106" s="25"/>
      <c r="AK106" s="15">
        <f t="shared" ref="AK106:AK127" si="78">AI106+AJ106</f>
        <v>1463.2968000000003</v>
      </c>
    </row>
    <row r="107" spans="1:37" x14ac:dyDescent="0.15">
      <c r="A107" s="83"/>
      <c r="B107" s="74"/>
      <c r="C107" s="21"/>
      <c r="D107" s="21" t="s">
        <v>67</v>
      </c>
      <c r="E107" s="21">
        <v>28</v>
      </c>
      <c r="F107" s="21">
        <v>1</v>
      </c>
      <c r="G107" s="21">
        <v>10.82</v>
      </c>
      <c r="H107" s="25">
        <f t="shared" si="68"/>
        <v>1272.4320000000002</v>
      </c>
      <c r="I107" s="21">
        <v>0.15</v>
      </c>
      <c r="J107" s="25">
        <f t="shared" si="69"/>
        <v>190.86480000000003</v>
      </c>
      <c r="K107" s="38"/>
      <c r="L107" s="25">
        <f t="shared" si="70"/>
        <v>0</v>
      </c>
      <c r="M107" s="21"/>
      <c r="N107" s="25">
        <f t="shared" si="71"/>
        <v>0</v>
      </c>
      <c r="O107" s="21"/>
      <c r="P107" s="15">
        <f t="shared" si="72"/>
        <v>0</v>
      </c>
      <c r="Q107" s="29"/>
      <c r="R107" s="18">
        <f t="shared" si="73"/>
        <v>0</v>
      </c>
      <c r="S107" s="21"/>
      <c r="T107" s="25">
        <f t="shared" si="74"/>
        <v>0</v>
      </c>
      <c r="U107" s="21"/>
      <c r="V107" s="25">
        <f t="shared" si="75"/>
        <v>0</v>
      </c>
      <c r="W107" s="21"/>
      <c r="X107" s="15">
        <f t="shared" si="76"/>
        <v>0</v>
      </c>
      <c r="Y107" s="29"/>
      <c r="Z107" s="29"/>
      <c r="AA107" s="20"/>
      <c r="AB107" s="25"/>
      <c r="AC107" s="25"/>
      <c r="AD107" s="25"/>
      <c r="AE107" s="25"/>
      <c r="AF107" s="25"/>
      <c r="AG107" s="25"/>
      <c r="AH107" s="25"/>
      <c r="AI107" s="25">
        <f t="shared" si="77"/>
        <v>1463.2968000000003</v>
      </c>
      <c r="AJ107" s="25"/>
      <c r="AK107" s="15">
        <f t="shared" si="78"/>
        <v>1463.2968000000003</v>
      </c>
    </row>
    <row r="108" spans="1:37" x14ac:dyDescent="0.15">
      <c r="A108" s="83"/>
      <c r="B108" s="74"/>
      <c r="C108" s="21"/>
      <c r="D108" s="21" t="s">
        <v>68</v>
      </c>
      <c r="E108" s="21">
        <v>29</v>
      </c>
      <c r="F108" s="21">
        <v>1</v>
      </c>
      <c r="G108" s="21">
        <v>10.82</v>
      </c>
      <c r="H108" s="25">
        <f t="shared" si="68"/>
        <v>1317.8760000000002</v>
      </c>
      <c r="I108" s="21">
        <v>0.15</v>
      </c>
      <c r="J108" s="25">
        <f t="shared" si="69"/>
        <v>197.68140000000002</v>
      </c>
      <c r="K108" s="38"/>
      <c r="L108" s="25">
        <f t="shared" si="70"/>
        <v>0</v>
      </c>
      <c r="M108" s="21"/>
      <c r="N108" s="25">
        <f t="shared" si="71"/>
        <v>0</v>
      </c>
      <c r="O108" s="21"/>
      <c r="P108" s="15">
        <f t="shared" si="72"/>
        <v>0</v>
      </c>
      <c r="Q108" s="29"/>
      <c r="R108" s="18">
        <f t="shared" si="73"/>
        <v>0</v>
      </c>
      <c r="S108" s="21"/>
      <c r="T108" s="25">
        <f t="shared" si="74"/>
        <v>0</v>
      </c>
      <c r="U108" s="21"/>
      <c r="V108" s="25">
        <f t="shared" si="75"/>
        <v>0</v>
      </c>
      <c r="W108" s="21"/>
      <c r="X108" s="15">
        <f t="shared" si="76"/>
        <v>0</v>
      </c>
      <c r="Y108" s="29"/>
      <c r="Z108" s="29"/>
      <c r="AA108" s="20"/>
      <c r="AB108" s="25"/>
      <c r="AC108" s="25"/>
      <c r="AD108" s="25"/>
      <c r="AE108" s="25"/>
      <c r="AF108" s="25"/>
      <c r="AG108" s="25"/>
      <c r="AH108" s="25"/>
      <c r="AI108" s="25">
        <f t="shared" si="77"/>
        <v>1515.5574000000001</v>
      </c>
      <c r="AJ108" s="25"/>
      <c r="AK108" s="15">
        <f t="shared" si="78"/>
        <v>1515.5574000000001</v>
      </c>
    </row>
    <row r="109" spans="1:37" x14ac:dyDescent="0.15">
      <c r="A109" s="83"/>
      <c r="B109" s="74"/>
      <c r="C109" s="21"/>
      <c r="D109" s="21" t="s">
        <v>58</v>
      </c>
      <c r="E109" s="21">
        <v>28</v>
      </c>
      <c r="F109" s="21">
        <v>1</v>
      </c>
      <c r="G109" s="21">
        <v>10.82</v>
      </c>
      <c r="H109" s="25">
        <f t="shared" si="68"/>
        <v>1272.4320000000002</v>
      </c>
      <c r="I109" s="21">
        <v>0.15</v>
      </c>
      <c r="J109" s="25">
        <f t="shared" si="69"/>
        <v>190.86480000000003</v>
      </c>
      <c r="K109" s="38"/>
      <c r="L109" s="25">
        <f t="shared" si="70"/>
        <v>0</v>
      </c>
      <c r="M109" s="21"/>
      <c r="N109" s="25">
        <f t="shared" si="71"/>
        <v>0</v>
      </c>
      <c r="O109" s="21"/>
      <c r="P109" s="15">
        <f t="shared" si="72"/>
        <v>0</v>
      </c>
      <c r="Q109" s="29"/>
      <c r="R109" s="18">
        <f t="shared" si="73"/>
        <v>0</v>
      </c>
      <c r="S109" s="21"/>
      <c r="T109" s="25">
        <f t="shared" si="74"/>
        <v>0</v>
      </c>
      <c r="U109" s="21"/>
      <c r="V109" s="25">
        <f t="shared" si="75"/>
        <v>0</v>
      </c>
      <c r="W109" s="21"/>
      <c r="X109" s="15">
        <f t="shared" si="76"/>
        <v>0</v>
      </c>
      <c r="Y109" s="29"/>
      <c r="Z109" s="29"/>
      <c r="AA109" s="20"/>
      <c r="AB109" s="25"/>
      <c r="AC109" s="25"/>
      <c r="AD109" s="25"/>
      <c r="AE109" s="25"/>
      <c r="AF109" s="25"/>
      <c r="AG109" s="25"/>
      <c r="AH109" s="25"/>
      <c r="AI109" s="25">
        <f t="shared" si="77"/>
        <v>1463.2968000000003</v>
      </c>
      <c r="AJ109" s="25"/>
      <c r="AK109" s="15">
        <f t="shared" si="78"/>
        <v>1463.2968000000003</v>
      </c>
    </row>
    <row r="110" spans="1:37" x14ac:dyDescent="0.15">
      <c r="A110" s="83"/>
      <c r="B110" s="74"/>
      <c r="C110" s="21"/>
      <c r="D110" s="21" t="s">
        <v>59</v>
      </c>
      <c r="E110" s="21">
        <v>26</v>
      </c>
      <c r="F110" s="21">
        <v>1</v>
      </c>
      <c r="G110" s="21">
        <v>10.82</v>
      </c>
      <c r="H110" s="25">
        <f t="shared" si="68"/>
        <v>1181.5440000000001</v>
      </c>
      <c r="I110" s="21">
        <v>0.15</v>
      </c>
      <c r="J110" s="25">
        <f t="shared" si="69"/>
        <v>177.23160000000001</v>
      </c>
      <c r="K110" s="38"/>
      <c r="L110" s="25">
        <f t="shared" si="70"/>
        <v>0</v>
      </c>
      <c r="M110" s="21"/>
      <c r="N110" s="25">
        <f t="shared" si="71"/>
        <v>0</v>
      </c>
      <c r="O110" s="21"/>
      <c r="P110" s="15">
        <f t="shared" si="72"/>
        <v>0</v>
      </c>
      <c r="Q110" s="29"/>
      <c r="R110" s="18">
        <f t="shared" si="73"/>
        <v>0</v>
      </c>
      <c r="S110" s="21"/>
      <c r="T110" s="25">
        <f t="shared" si="74"/>
        <v>0</v>
      </c>
      <c r="U110" s="21"/>
      <c r="V110" s="25">
        <f t="shared" si="75"/>
        <v>0</v>
      </c>
      <c r="W110" s="21"/>
      <c r="X110" s="15">
        <f t="shared" si="76"/>
        <v>0</v>
      </c>
      <c r="Y110" s="29"/>
      <c r="Z110" s="29"/>
      <c r="AA110" s="20"/>
      <c r="AB110" s="25"/>
      <c r="AC110" s="25"/>
      <c r="AD110" s="25"/>
      <c r="AE110" s="25"/>
      <c r="AF110" s="25"/>
      <c r="AG110" s="25"/>
      <c r="AH110" s="25"/>
      <c r="AI110" s="25">
        <f t="shared" si="77"/>
        <v>1358.7756000000002</v>
      </c>
      <c r="AJ110" s="25"/>
      <c r="AK110" s="15">
        <f t="shared" si="78"/>
        <v>1358.7756000000002</v>
      </c>
    </row>
    <row r="111" spans="1:37" x14ac:dyDescent="0.15">
      <c r="A111" s="83"/>
      <c r="B111" s="74"/>
      <c r="C111" s="21"/>
      <c r="D111" s="21" t="s">
        <v>60</v>
      </c>
      <c r="E111" s="21">
        <v>20</v>
      </c>
      <c r="F111" s="21">
        <v>1</v>
      </c>
      <c r="G111" s="21">
        <v>10.82</v>
      </c>
      <c r="H111" s="25">
        <f t="shared" si="68"/>
        <v>908.88000000000011</v>
      </c>
      <c r="I111" s="21">
        <v>0.15</v>
      </c>
      <c r="J111" s="25">
        <f t="shared" si="69"/>
        <v>136.33200000000002</v>
      </c>
      <c r="K111" s="38"/>
      <c r="L111" s="25">
        <f t="shared" si="70"/>
        <v>0</v>
      </c>
      <c r="M111" s="21"/>
      <c r="N111" s="25">
        <f t="shared" si="71"/>
        <v>0</v>
      </c>
      <c r="O111" s="21"/>
      <c r="P111" s="15">
        <f t="shared" si="72"/>
        <v>0</v>
      </c>
      <c r="Q111" s="29"/>
      <c r="R111" s="18">
        <f t="shared" si="73"/>
        <v>0</v>
      </c>
      <c r="S111" s="21"/>
      <c r="T111" s="25">
        <f t="shared" si="74"/>
        <v>0</v>
      </c>
      <c r="U111" s="21"/>
      <c r="V111" s="25">
        <f t="shared" si="75"/>
        <v>0</v>
      </c>
      <c r="W111" s="21"/>
      <c r="X111" s="15">
        <f t="shared" si="76"/>
        <v>0</v>
      </c>
      <c r="Y111" s="29"/>
      <c r="Z111" s="29"/>
      <c r="AA111" s="20"/>
      <c r="AB111" s="25"/>
      <c r="AC111" s="25"/>
      <c r="AD111" s="25"/>
      <c r="AE111" s="25"/>
      <c r="AF111" s="25"/>
      <c r="AG111" s="25"/>
      <c r="AH111" s="25"/>
      <c r="AI111" s="25">
        <f t="shared" si="77"/>
        <v>1045.2120000000002</v>
      </c>
      <c r="AJ111" s="25"/>
      <c r="AK111" s="15">
        <f t="shared" si="78"/>
        <v>1045.2120000000002</v>
      </c>
    </row>
    <row r="112" spans="1:37" x14ac:dyDescent="0.15">
      <c r="A112" s="83"/>
      <c r="B112" s="74"/>
      <c r="C112" s="21"/>
      <c r="D112" s="21" t="s">
        <v>40</v>
      </c>
      <c r="E112" s="21">
        <v>16</v>
      </c>
      <c r="F112" s="21">
        <v>1</v>
      </c>
      <c r="G112" s="21">
        <v>10.82</v>
      </c>
      <c r="H112" s="25">
        <f t="shared" si="68"/>
        <v>727.10400000000004</v>
      </c>
      <c r="I112" s="21">
        <v>0.15</v>
      </c>
      <c r="J112" s="25">
        <f t="shared" si="69"/>
        <v>109.0656</v>
      </c>
      <c r="K112" s="38"/>
      <c r="L112" s="25">
        <f t="shared" si="70"/>
        <v>0</v>
      </c>
      <c r="M112" s="21"/>
      <c r="N112" s="25">
        <f t="shared" si="71"/>
        <v>0</v>
      </c>
      <c r="O112" s="21"/>
      <c r="P112" s="15">
        <f t="shared" si="72"/>
        <v>0</v>
      </c>
      <c r="Q112" s="29"/>
      <c r="R112" s="18">
        <f t="shared" si="73"/>
        <v>0</v>
      </c>
      <c r="S112" s="21"/>
      <c r="T112" s="25">
        <f t="shared" si="74"/>
        <v>0</v>
      </c>
      <c r="U112" s="21"/>
      <c r="V112" s="25">
        <f t="shared" si="75"/>
        <v>0</v>
      </c>
      <c r="W112" s="21"/>
      <c r="X112" s="15">
        <f t="shared" si="76"/>
        <v>0</v>
      </c>
      <c r="Y112" s="29"/>
      <c r="Z112" s="29"/>
      <c r="AA112" s="20"/>
      <c r="AB112" s="25"/>
      <c r="AC112" s="25"/>
      <c r="AD112" s="25"/>
      <c r="AE112" s="25"/>
      <c r="AF112" s="25"/>
      <c r="AG112" s="25"/>
      <c r="AH112" s="25"/>
      <c r="AI112" s="25">
        <f t="shared" si="77"/>
        <v>836.16960000000006</v>
      </c>
      <c r="AJ112" s="25"/>
      <c r="AK112" s="15">
        <f t="shared" si="78"/>
        <v>836.16960000000006</v>
      </c>
    </row>
    <row r="113" spans="1:37" x14ac:dyDescent="0.15">
      <c r="A113" s="83"/>
      <c r="B113" s="74"/>
      <c r="C113" s="21"/>
      <c r="D113" s="21" t="s">
        <v>54</v>
      </c>
      <c r="E113" s="21">
        <v>26</v>
      </c>
      <c r="F113" s="21">
        <v>1</v>
      </c>
      <c r="G113" s="21">
        <v>10.82</v>
      </c>
      <c r="H113" s="25">
        <f t="shared" si="68"/>
        <v>1181.5440000000001</v>
      </c>
      <c r="I113" s="21">
        <v>0.15</v>
      </c>
      <c r="J113" s="25">
        <f t="shared" si="69"/>
        <v>177.23160000000001</v>
      </c>
      <c r="K113" s="38"/>
      <c r="L113" s="25">
        <f t="shared" si="70"/>
        <v>0</v>
      </c>
      <c r="M113" s="21"/>
      <c r="N113" s="25">
        <f t="shared" si="71"/>
        <v>0</v>
      </c>
      <c r="O113" s="21"/>
      <c r="P113" s="15">
        <f t="shared" si="72"/>
        <v>0</v>
      </c>
      <c r="Q113" s="29"/>
      <c r="R113" s="18">
        <f t="shared" si="73"/>
        <v>0</v>
      </c>
      <c r="S113" s="21"/>
      <c r="T113" s="25">
        <f t="shared" si="74"/>
        <v>0</v>
      </c>
      <c r="U113" s="21"/>
      <c r="V113" s="25">
        <f t="shared" si="75"/>
        <v>0</v>
      </c>
      <c r="W113" s="21"/>
      <c r="X113" s="15">
        <f t="shared" si="76"/>
        <v>0</v>
      </c>
      <c r="Y113" s="29"/>
      <c r="Z113" s="29"/>
      <c r="AA113" s="20"/>
      <c r="AB113" s="25"/>
      <c r="AC113" s="25"/>
      <c r="AD113" s="25"/>
      <c r="AE113" s="25"/>
      <c r="AF113" s="25"/>
      <c r="AG113" s="25"/>
      <c r="AH113" s="25"/>
      <c r="AI113" s="25">
        <f t="shared" si="77"/>
        <v>1358.7756000000002</v>
      </c>
      <c r="AJ113" s="25"/>
      <c r="AK113" s="15">
        <f t="shared" si="78"/>
        <v>1358.7756000000002</v>
      </c>
    </row>
    <row r="114" spans="1:37" x14ac:dyDescent="0.15">
      <c r="A114" s="83"/>
      <c r="B114" s="74"/>
      <c r="C114" s="21"/>
      <c r="D114" s="21" t="s">
        <v>49</v>
      </c>
      <c r="E114" s="21">
        <v>25</v>
      </c>
      <c r="F114" s="21">
        <v>1</v>
      </c>
      <c r="G114" s="21">
        <v>10.82</v>
      </c>
      <c r="H114" s="25">
        <f t="shared" si="68"/>
        <v>1136.1000000000001</v>
      </c>
      <c r="I114" s="21">
        <v>0.15</v>
      </c>
      <c r="J114" s="25">
        <f t="shared" si="69"/>
        <v>170.41500000000002</v>
      </c>
      <c r="K114" s="38"/>
      <c r="L114" s="25">
        <f t="shared" si="70"/>
        <v>0</v>
      </c>
      <c r="M114" s="21"/>
      <c r="N114" s="25">
        <f t="shared" si="71"/>
        <v>0</v>
      </c>
      <c r="O114" s="21"/>
      <c r="P114" s="15">
        <f t="shared" si="72"/>
        <v>0</v>
      </c>
      <c r="Q114" s="29"/>
      <c r="R114" s="18">
        <f t="shared" si="73"/>
        <v>0</v>
      </c>
      <c r="S114" s="21"/>
      <c r="T114" s="25">
        <f t="shared" si="74"/>
        <v>0</v>
      </c>
      <c r="U114" s="21"/>
      <c r="V114" s="25">
        <f t="shared" si="75"/>
        <v>0</v>
      </c>
      <c r="W114" s="21"/>
      <c r="X114" s="15">
        <f t="shared" si="76"/>
        <v>0</v>
      </c>
      <c r="Y114" s="29"/>
      <c r="Z114" s="29"/>
      <c r="AA114" s="20"/>
      <c r="AB114" s="25"/>
      <c r="AC114" s="25"/>
      <c r="AD114" s="25"/>
      <c r="AE114" s="25"/>
      <c r="AF114" s="25"/>
      <c r="AG114" s="25"/>
      <c r="AH114" s="25"/>
      <c r="AI114" s="25">
        <f t="shared" si="77"/>
        <v>1306.5150000000001</v>
      </c>
      <c r="AJ114" s="25"/>
      <c r="AK114" s="15">
        <f t="shared" si="78"/>
        <v>1306.5150000000001</v>
      </c>
    </row>
    <row r="115" spans="1:37" x14ac:dyDescent="0.15">
      <c r="A115" s="83"/>
      <c r="B115" s="74"/>
      <c r="C115" s="21"/>
      <c r="D115" s="21" t="s">
        <v>55</v>
      </c>
      <c r="E115" s="21">
        <v>26</v>
      </c>
      <c r="F115" s="21">
        <v>1</v>
      </c>
      <c r="G115" s="21">
        <v>10.82</v>
      </c>
      <c r="H115" s="25">
        <f t="shared" si="68"/>
        <v>1181.5440000000001</v>
      </c>
      <c r="I115" s="21">
        <v>0.15</v>
      </c>
      <c r="J115" s="25">
        <f t="shared" si="69"/>
        <v>177.23160000000001</v>
      </c>
      <c r="K115" s="38"/>
      <c r="L115" s="25">
        <f t="shared" si="70"/>
        <v>0</v>
      </c>
      <c r="M115" s="21"/>
      <c r="N115" s="25">
        <f t="shared" si="71"/>
        <v>0</v>
      </c>
      <c r="O115" s="21"/>
      <c r="P115" s="15">
        <f t="shared" si="72"/>
        <v>0</v>
      </c>
      <c r="Q115" s="29"/>
      <c r="R115" s="18">
        <f t="shared" si="73"/>
        <v>0</v>
      </c>
      <c r="S115" s="21"/>
      <c r="T115" s="25">
        <f t="shared" si="74"/>
        <v>0</v>
      </c>
      <c r="U115" s="21"/>
      <c r="V115" s="25">
        <f t="shared" si="75"/>
        <v>0</v>
      </c>
      <c r="W115" s="21"/>
      <c r="X115" s="15">
        <f t="shared" si="76"/>
        <v>0</v>
      </c>
      <c r="Y115" s="29"/>
      <c r="Z115" s="29"/>
      <c r="AA115" s="20"/>
      <c r="AB115" s="25"/>
      <c r="AC115" s="25"/>
      <c r="AD115" s="25"/>
      <c r="AE115" s="25"/>
      <c r="AF115" s="25"/>
      <c r="AG115" s="25"/>
      <c r="AH115" s="25"/>
      <c r="AI115" s="25">
        <f t="shared" si="77"/>
        <v>1358.7756000000002</v>
      </c>
      <c r="AJ115" s="25"/>
      <c r="AK115" s="15">
        <f t="shared" si="78"/>
        <v>1358.7756000000002</v>
      </c>
    </row>
    <row r="116" spans="1:37" x14ac:dyDescent="0.15">
      <c r="A116" s="83"/>
      <c r="B116" s="74"/>
      <c r="C116" s="21"/>
      <c r="D116" s="21" t="s">
        <v>52</v>
      </c>
      <c r="E116" s="21">
        <v>25</v>
      </c>
      <c r="F116" s="21">
        <v>1</v>
      </c>
      <c r="G116" s="21">
        <v>10.82</v>
      </c>
      <c r="H116" s="25">
        <f t="shared" si="68"/>
        <v>1136.1000000000001</v>
      </c>
      <c r="I116" s="21">
        <v>0.15</v>
      </c>
      <c r="J116" s="25">
        <f t="shared" si="69"/>
        <v>170.41500000000002</v>
      </c>
      <c r="K116" s="38"/>
      <c r="L116" s="25">
        <f t="shared" si="70"/>
        <v>0</v>
      </c>
      <c r="M116" s="21"/>
      <c r="N116" s="25">
        <f t="shared" si="71"/>
        <v>0</v>
      </c>
      <c r="O116" s="21"/>
      <c r="P116" s="15">
        <f t="shared" si="72"/>
        <v>0</v>
      </c>
      <c r="Q116" s="29"/>
      <c r="R116" s="18">
        <f t="shared" si="73"/>
        <v>0</v>
      </c>
      <c r="S116" s="21"/>
      <c r="T116" s="25">
        <f t="shared" si="74"/>
        <v>0</v>
      </c>
      <c r="U116" s="21"/>
      <c r="V116" s="25">
        <f t="shared" si="75"/>
        <v>0</v>
      </c>
      <c r="W116" s="21"/>
      <c r="X116" s="15">
        <f t="shared" si="76"/>
        <v>0</v>
      </c>
      <c r="Y116" s="29"/>
      <c r="Z116" s="29"/>
      <c r="AA116" s="20"/>
      <c r="AB116" s="25"/>
      <c r="AC116" s="25"/>
      <c r="AD116" s="25"/>
      <c r="AE116" s="25"/>
      <c r="AF116" s="25"/>
      <c r="AG116" s="25"/>
      <c r="AH116" s="25"/>
      <c r="AI116" s="25">
        <f t="shared" si="77"/>
        <v>1306.5150000000001</v>
      </c>
      <c r="AJ116" s="25"/>
      <c r="AK116" s="15">
        <f t="shared" si="78"/>
        <v>1306.5150000000001</v>
      </c>
    </row>
    <row r="117" spans="1:37" x14ac:dyDescent="0.15">
      <c r="A117" s="83"/>
      <c r="B117" s="74"/>
      <c r="C117" s="21"/>
      <c r="D117" s="21" t="s">
        <v>50</v>
      </c>
      <c r="E117" s="21">
        <v>23</v>
      </c>
      <c r="F117" s="21">
        <v>1</v>
      </c>
      <c r="G117" s="21">
        <v>10.82</v>
      </c>
      <c r="H117" s="25">
        <f t="shared" si="68"/>
        <v>1045.212</v>
      </c>
      <c r="I117" s="21">
        <v>0.15</v>
      </c>
      <c r="J117" s="25">
        <f t="shared" si="69"/>
        <v>156.7818</v>
      </c>
      <c r="K117" s="38"/>
      <c r="L117" s="25">
        <f t="shared" si="70"/>
        <v>0</v>
      </c>
      <c r="M117" s="21"/>
      <c r="N117" s="25">
        <f t="shared" si="71"/>
        <v>0</v>
      </c>
      <c r="O117" s="21"/>
      <c r="P117" s="15">
        <f t="shared" si="72"/>
        <v>0</v>
      </c>
      <c r="Q117" s="29"/>
      <c r="R117" s="18">
        <f t="shared" si="73"/>
        <v>0</v>
      </c>
      <c r="S117" s="21"/>
      <c r="T117" s="25">
        <f t="shared" si="74"/>
        <v>0</v>
      </c>
      <c r="U117" s="21"/>
      <c r="V117" s="25">
        <f t="shared" si="75"/>
        <v>0</v>
      </c>
      <c r="W117" s="21"/>
      <c r="X117" s="15">
        <f t="shared" si="76"/>
        <v>0</v>
      </c>
      <c r="Y117" s="29"/>
      <c r="Z117" s="29"/>
      <c r="AA117" s="20"/>
      <c r="AB117" s="25"/>
      <c r="AC117" s="25"/>
      <c r="AD117" s="25"/>
      <c r="AE117" s="25"/>
      <c r="AF117" s="25"/>
      <c r="AG117" s="25"/>
      <c r="AH117" s="25"/>
      <c r="AI117" s="25">
        <f t="shared" si="77"/>
        <v>1201.9938</v>
      </c>
      <c r="AJ117" s="25"/>
      <c r="AK117" s="15">
        <f t="shared" si="78"/>
        <v>1201.9938</v>
      </c>
    </row>
    <row r="118" spans="1:37" x14ac:dyDescent="0.15">
      <c r="A118" s="83"/>
      <c r="B118" s="74"/>
      <c r="C118" s="21"/>
      <c r="D118" s="21" t="s">
        <v>42</v>
      </c>
      <c r="E118" s="21">
        <v>25</v>
      </c>
      <c r="F118" s="21">
        <v>1</v>
      </c>
      <c r="G118" s="21">
        <v>10.82</v>
      </c>
      <c r="H118" s="25">
        <f t="shared" si="68"/>
        <v>1136.1000000000001</v>
      </c>
      <c r="I118" s="21">
        <v>0.15</v>
      </c>
      <c r="J118" s="25">
        <f t="shared" si="69"/>
        <v>170.41500000000002</v>
      </c>
      <c r="K118" s="38"/>
      <c r="L118" s="25">
        <f t="shared" si="70"/>
        <v>0</v>
      </c>
      <c r="M118" s="21"/>
      <c r="N118" s="25">
        <f t="shared" si="71"/>
        <v>0</v>
      </c>
      <c r="O118" s="21"/>
      <c r="P118" s="15">
        <f t="shared" si="72"/>
        <v>0</v>
      </c>
      <c r="Q118" s="29"/>
      <c r="R118" s="18">
        <f t="shared" si="73"/>
        <v>0</v>
      </c>
      <c r="S118" s="21"/>
      <c r="T118" s="25">
        <f t="shared" si="74"/>
        <v>0</v>
      </c>
      <c r="U118" s="21"/>
      <c r="V118" s="25">
        <f t="shared" si="75"/>
        <v>0</v>
      </c>
      <c r="W118" s="21"/>
      <c r="X118" s="15">
        <f t="shared" si="76"/>
        <v>0</v>
      </c>
      <c r="Y118" s="29"/>
      <c r="Z118" s="29"/>
      <c r="AA118" s="20"/>
      <c r="AB118" s="25"/>
      <c r="AC118" s="25"/>
      <c r="AD118" s="25"/>
      <c r="AE118" s="25"/>
      <c r="AF118" s="25"/>
      <c r="AG118" s="25"/>
      <c r="AH118" s="25"/>
      <c r="AI118" s="25">
        <f t="shared" si="77"/>
        <v>1306.5150000000001</v>
      </c>
      <c r="AJ118" s="25"/>
      <c r="AK118" s="15">
        <f t="shared" si="78"/>
        <v>1306.5150000000001</v>
      </c>
    </row>
    <row r="119" spans="1:37" x14ac:dyDescent="0.15">
      <c r="A119" s="83"/>
      <c r="B119" s="74"/>
      <c r="C119" s="21"/>
      <c r="D119" s="21" t="s">
        <v>43</v>
      </c>
      <c r="E119" s="21">
        <v>22</v>
      </c>
      <c r="F119" s="21">
        <v>1</v>
      </c>
      <c r="G119" s="21">
        <v>10.82</v>
      </c>
      <c r="H119" s="25">
        <f t="shared" si="68"/>
        <v>999.76800000000014</v>
      </c>
      <c r="I119" s="21">
        <v>0.15</v>
      </c>
      <c r="J119" s="25">
        <f t="shared" si="69"/>
        <v>149.96520000000001</v>
      </c>
      <c r="K119" s="38"/>
      <c r="L119" s="25">
        <f t="shared" si="70"/>
        <v>0</v>
      </c>
      <c r="M119" s="21"/>
      <c r="N119" s="25">
        <f t="shared" si="71"/>
        <v>0</v>
      </c>
      <c r="O119" s="21"/>
      <c r="P119" s="15">
        <f t="shared" si="72"/>
        <v>0</v>
      </c>
      <c r="Q119" s="29"/>
      <c r="R119" s="18">
        <f t="shared" si="73"/>
        <v>0</v>
      </c>
      <c r="S119" s="21"/>
      <c r="T119" s="25">
        <f t="shared" si="74"/>
        <v>0</v>
      </c>
      <c r="U119" s="21"/>
      <c r="V119" s="25">
        <f t="shared" si="75"/>
        <v>0</v>
      </c>
      <c r="W119" s="21"/>
      <c r="X119" s="15">
        <f t="shared" si="76"/>
        <v>0</v>
      </c>
      <c r="Y119" s="29"/>
      <c r="Z119" s="29"/>
      <c r="AA119" s="20"/>
      <c r="AB119" s="25"/>
      <c r="AC119" s="25"/>
      <c r="AD119" s="25"/>
      <c r="AE119" s="25"/>
      <c r="AF119" s="25"/>
      <c r="AG119" s="25"/>
      <c r="AH119" s="25"/>
      <c r="AI119" s="25">
        <f t="shared" si="77"/>
        <v>1149.7332000000001</v>
      </c>
      <c r="AJ119" s="25"/>
      <c r="AK119" s="15">
        <f t="shared" si="78"/>
        <v>1149.7332000000001</v>
      </c>
    </row>
    <row r="120" spans="1:37" x14ac:dyDescent="0.15">
      <c r="A120" s="83"/>
      <c r="B120" s="74"/>
      <c r="C120" s="21"/>
      <c r="D120" s="21" t="s">
        <v>102</v>
      </c>
      <c r="E120" s="21">
        <v>25</v>
      </c>
      <c r="F120" s="21">
        <v>1</v>
      </c>
      <c r="G120" s="21">
        <v>10.82</v>
      </c>
      <c r="H120" s="25">
        <f t="shared" si="68"/>
        <v>1136.1000000000001</v>
      </c>
      <c r="I120" s="21">
        <v>0.15</v>
      </c>
      <c r="J120" s="25">
        <f t="shared" si="69"/>
        <v>170.41500000000002</v>
      </c>
      <c r="K120" s="38"/>
      <c r="L120" s="25">
        <f t="shared" si="70"/>
        <v>0</v>
      </c>
      <c r="M120" s="21"/>
      <c r="N120" s="25">
        <f t="shared" si="71"/>
        <v>0</v>
      </c>
      <c r="O120" s="21"/>
      <c r="P120" s="15">
        <f t="shared" si="72"/>
        <v>0</v>
      </c>
      <c r="Q120" s="29"/>
      <c r="R120" s="18">
        <f t="shared" si="73"/>
        <v>0</v>
      </c>
      <c r="S120" s="21"/>
      <c r="T120" s="25">
        <f t="shared" si="74"/>
        <v>0</v>
      </c>
      <c r="U120" s="21"/>
      <c r="V120" s="25">
        <f t="shared" si="75"/>
        <v>0</v>
      </c>
      <c r="W120" s="21"/>
      <c r="X120" s="15">
        <f t="shared" si="76"/>
        <v>0</v>
      </c>
      <c r="Y120" s="29"/>
      <c r="Z120" s="29"/>
      <c r="AA120" s="20"/>
      <c r="AB120" s="25"/>
      <c r="AC120" s="25"/>
      <c r="AD120" s="25"/>
      <c r="AE120" s="25"/>
      <c r="AF120" s="25"/>
      <c r="AG120" s="25"/>
      <c r="AH120" s="25"/>
      <c r="AI120" s="25">
        <f t="shared" si="77"/>
        <v>1306.5150000000001</v>
      </c>
      <c r="AJ120" s="25"/>
      <c r="AK120" s="15">
        <f t="shared" si="78"/>
        <v>1306.5150000000001</v>
      </c>
    </row>
    <row r="121" spans="1:37" x14ac:dyDescent="0.15">
      <c r="A121" s="83"/>
      <c r="B121" s="74"/>
      <c r="C121" s="21" t="s">
        <v>78</v>
      </c>
      <c r="D121" s="21" t="s">
        <v>33</v>
      </c>
      <c r="E121" s="21">
        <v>30</v>
      </c>
      <c r="F121" s="21">
        <v>1</v>
      </c>
      <c r="G121" s="21">
        <v>10.82</v>
      </c>
      <c r="H121" s="25">
        <f t="shared" si="68"/>
        <v>1363.3200000000002</v>
      </c>
      <c r="I121" s="21">
        <v>0.15</v>
      </c>
      <c r="J121" s="25">
        <f t="shared" si="69"/>
        <v>204.49800000000002</v>
      </c>
      <c r="K121" s="38"/>
      <c r="L121" s="25">
        <f t="shared" si="70"/>
        <v>0</v>
      </c>
      <c r="M121" s="21"/>
      <c r="N121" s="25">
        <f t="shared" si="71"/>
        <v>0</v>
      </c>
      <c r="O121" s="21"/>
      <c r="P121" s="15">
        <f t="shared" si="72"/>
        <v>0</v>
      </c>
      <c r="Q121" s="29"/>
      <c r="R121" s="18">
        <f t="shared" si="73"/>
        <v>0</v>
      </c>
      <c r="S121" s="21"/>
      <c r="T121" s="25">
        <f t="shared" si="74"/>
        <v>0</v>
      </c>
      <c r="U121" s="21"/>
      <c r="V121" s="25">
        <f t="shared" si="75"/>
        <v>0</v>
      </c>
      <c r="W121" s="21"/>
      <c r="X121" s="15">
        <f t="shared" si="76"/>
        <v>0</v>
      </c>
      <c r="Y121" s="29"/>
      <c r="Z121" s="29"/>
      <c r="AA121" s="20"/>
      <c r="AB121" s="25"/>
      <c r="AC121" s="25"/>
      <c r="AD121" s="25"/>
      <c r="AE121" s="25"/>
      <c r="AF121" s="25"/>
      <c r="AG121" s="25"/>
      <c r="AH121" s="25"/>
      <c r="AI121" s="25">
        <f t="shared" si="77"/>
        <v>1567.8180000000002</v>
      </c>
      <c r="AJ121" s="25"/>
      <c r="AK121" s="15">
        <f t="shared" si="78"/>
        <v>1567.8180000000002</v>
      </c>
    </row>
    <row r="122" spans="1:37" x14ac:dyDescent="0.15">
      <c r="A122" s="83"/>
      <c r="B122" s="74"/>
      <c r="C122" s="21"/>
      <c r="D122" s="21" t="s">
        <v>34</v>
      </c>
      <c r="E122" s="21">
        <v>30</v>
      </c>
      <c r="F122" s="21">
        <v>1</v>
      </c>
      <c r="G122" s="21">
        <v>10.82</v>
      </c>
      <c r="H122" s="25">
        <f t="shared" si="68"/>
        <v>1363.3200000000002</v>
      </c>
      <c r="I122" s="21">
        <v>0.15</v>
      </c>
      <c r="J122" s="25">
        <f t="shared" si="69"/>
        <v>204.49800000000002</v>
      </c>
      <c r="K122" s="38"/>
      <c r="L122" s="25">
        <f t="shared" si="70"/>
        <v>0</v>
      </c>
      <c r="M122" s="21"/>
      <c r="N122" s="25">
        <f t="shared" si="71"/>
        <v>0</v>
      </c>
      <c r="O122" s="21"/>
      <c r="P122" s="15">
        <f t="shared" si="72"/>
        <v>0</v>
      </c>
      <c r="Q122" s="29"/>
      <c r="R122" s="18">
        <f t="shared" si="73"/>
        <v>0</v>
      </c>
      <c r="S122" s="21"/>
      <c r="T122" s="25">
        <f t="shared" si="74"/>
        <v>0</v>
      </c>
      <c r="U122" s="21"/>
      <c r="V122" s="25">
        <f t="shared" si="75"/>
        <v>0</v>
      </c>
      <c r="W122" s="21"/>
      <c r="X122" s="15">
        <f t="shared" si="76"/>
        <v>0</v>
      </c>
      <c r="Y122" s="29"/>
      <c r="Z122" s="29"/>
      <c r="AA122" s="20"/>
      <c r="AB122" s="25"/>
      <c r="AC122" s="25"/>
      <c r="AD122" s="25"/>
      <c r="AE122" s="25"/>
      <c r="AF122" s="25"/>
      <c r="AG122" s="25"/>
      <c r="AH122" s="25"/>
      <c r="AI122" s="25">
        <f t="shared" si="77"/>
        <v>1567.8180000000002</v>
      </c>
      <c r="AJ122" s="25"/>
      <c r="AK122" s="15">
        <f t="shared" si="78"/>
        <v>1567.8180000000002</v>
      </c>
    </row>
    <row r="123" spans="1:37" x14ac:dyDescent="0.15">
      <c r="A123" s="83"/>
      <c r="B123" s="74"/>
      <c r="C123" s="21"/>
      <c r="D123" s="21" t="s">
        <v>35</v>
      </c>
      <c r="E123" s="21">
        <v>20</v>
      </c>
      <c r="F123" s="21">
        <v>1</v>
      </c>
      <c r="G123" s="21">
        <v>10.82</v>
      </c>
      <c r="H123" s="25">
        <f t="shared" si="68"/>
        <v>908.88000000000011</v>
      </c>
      <c r="I123" s="21">
        <v>0.15</v>
      </c>
      <c r="J123" s="25">
        <f t="shared" si="69"/>
        <v>136.33200000000002</v>
      </c>
      <c r="K123" s="38"/>
      <c r="L123" s="25">
        <f t="shared" si="70"/>
        <v>0</v>
      </c>
      <c r="M123" s="21"/>
      <c r="N123" s="25">
        <f t="shared" si="71"/>
        <v>0</v>
      </c>
      <c r="O123" s="21"/>
      <c r="P123" s="15">
        <f t="shared" si="72"/>
        <v>0</v>
      </c>
      <c r="Q123" s="29"/>
      <c r="R123" s="18">
        <f t="shared" si="73"/>
        <v>0</v>
      </c>
      <c r="S123" s="21"/>
      <c r="T123" s="25">
        <f t="shared" si="74"/>
        <v>0</v>
      </c>
      <c r="U123" s="21"/>
      <c r="V123" s="25">
        <f t="shared" si="75"/>
        <v>0</v>
      </c>
      <c r="W123" s="21"/>
      <c r="X123" s="15">
        <f t="shared" si="76"/>
        <v>0</v>
      </c>
      <c r="Y123" s="29"/>
      <c r="Z123" s="29"/>
      <c r="AA123" s="20"/>
      <c r="AB123" s="25"/>
      <c r="AC123" s="25"/>
      <c r="AD123" s="25"/>
      <c r="AE123" s="25"/>
      <c r="AF123" s="25"/>
      <c r="AG123" s="25"/>
      <c r="AH123" s="25"/>
      <c r="AI123" s="25">
        <f t="shared" si="77"/>
        <v>1045.2120000000002</v>
      </c>
      <c r="AJ123" s="25"/>
      <c r="AK123" s="15">
        <f t="shared" si="78"/>
        <v>1045.2120000000002</v>
      </c>
    </row>
    <row r="124" spans="1:37" x14ac:dyDescent="0.15">
      <c r="A124" s="83"/>
      <c r="B124" s="74"/>
      <c r="C124" s="21"/>
      <c r="D124" s="21" t="s">
        <v>36</v>
      </c>
      <c r="E124" s="21">
        <v>16</v>
      </c>
      <c r="F124" s="21">
        <v>1</v>
      </c>
      <c r="G124" s="21">
        <v>10.82</v>
      </c>
      <c r="H124" s="25">
        <f t="shared" si="68"/>
        <v>727.10400000000004</v>
      </c>
      <c r="I124" s="21">
        <v>0.15</v>
      </c>
      <c r="J124" s="25">
        <f t="shared" si="69"/>
        <v>109.0656</v>
      </c>
      <c r="K124" s="38"/>
      <c r="L124" s="25">
        <f t="shared" si="70"/>
        <v>0</v>
      </c>
      <c r="M124" s="21"/>
      <c r="N124" s="25">
        <f t="shared" si="71"/>
        <v>0</v>
      </c>
      <c r="O124" s="21"/>
      <c r="P124" s="15">
        <f t="shared" si="72"/>
        <v>0</v>
      </c>
      <c r="Q124" s="29"/>
      <c r="R124" s="18">
        <f t="shared" si="73"/>
        <v>0</v>
      </c>
      <c r="S124" s="21"/>
      <c r="T124" s="25">
        <f t="shared" si="74"/>
        <v>0</v>
      </c>
      <c r="U124" s="21"/>
      <c r="V124" s="25">
        <f t="shared" si="75"/>
        <v>0</v>
      </c>
      <c r="W124" s="21"/>
      <c r="X124" s="15">
        <f t="shared" si="76"/>
        <v>0</v>
      </c>
      <c r="Y124" s="29"/>
      <c r="Z124" s="29"/>
      <c r="AA124" s="20"/>
      <c r="AB124" s="25"/>
      <c r="AC124" s="25"/>
      <c r="AD124" s="25"/>
      <c r="AE124" s="25"/>
      <c r="AF124" s="25"/>
      <c r="AG124" s="25"/>
      <c r="AH124" s="25"/>
      <c r="AI124" s="25">
        <f t="shared" si="77"/>
        <v>836.16960000000006</v>
      </c>
      <c r="AJ124" s="25"/>
      <c r="AK124" s="15">
        <f t="shared" si="78"/>
        <v>836.16960000000006</v>
      </c>
    </row>
    <row r="125" spans="1:37" x14ac:dyDescent="0.15">
      <c r="A125" s="83"/>
      <c r="B125" s="74"/>
      <c r="C125" s="21"/>
      <c r="D125" s="21" t="s">
        <v>37</v>
      </c>
      <c r="E125" s="21">
        <v>24</v>
      </c>
      <c r="F125" s="21">
        <v>1</v>
      </c>
      <c r="G125" s="21">
        <v>10.82</v>
      </c>
      <c r="H125" s="25">
        <f t="shared" si="68"/>
        <v>1090.6560000000002</v>
      </c>
      <c r="I125" s="21">
        <v>0.15</v>
      </c>
      <c r="J125" s="25">
        <f t="shared" si="69"/>
        <v>163.59840000000003</v>
      </c>
      <c r="K125" s="38"/>
      <c r="L125" s="25">
        <f t="shared" si="70"/>
        <v>0</v>
      </c>
      <c r="M125" s="21"/>
      <c r="N125" s="25">
        <f t="shared" si="71"/>
        <v>0</v>
      </c>
      <c r="O125" s="21"/>
      <c r="P125" s="15">
        <f t="shared" si="72"/>
        <v>0</v>
      </c>
      <c r="Q125" s="29"/>
      <c r="R125" s="18">
        <f t="shared" si="73"/>
        <v>0</v>
      </c>
      <c r="S125" s="21"/>
      <c r="T125" s="25">
        <f t="shared" si="74"/>
        <v>0</v>
      </c>
      <c r="U125" s="21"/>
      <c r="V125" s="25">
        <f t="shared" si="75"/>
        <v>0</v>
      </c>
      <c r="W125" s="21"/>
      <c r="X125" s="15">
        <f t="shared" si="76"/>
        <v>0</v>
      </c>
      <c r="Y125" s="29"/>
      <c r="Z125" s="29"/>
      <c r="AA125" s="20"/>
      <c r="AB125" s="25"/>
      <c r="AC125" s="25"/>
      <c r="AD125" s="25"/>
      <c r="AE125" s="25"/>
      <c r="AF125" s="25"/>
      <c r="AG125" s="25"/>
      <c r="AH125" s="25"/>
      <c r="AI125" s="25">
        <f t="shared" si="77"/>
        <v>1254.2544000000003</v>
      </c>
      <c r="AJ125" s="25"/>
      <c r="AK125" s="15">
        <f t="shared" si="78"/>
        <v>1254.2544000000003</v>
      </c>
    </row>
    <row r="126" spans="1:37" x14ac:dyDescent="0.15">
      <c r="A126" s="83"/>
      <c r="B126" s="74"/>
      <c r="C126" s="21"/>
      <c r="D126" s="21"/>
      <c r="E126" s="21"/>
      <c r="F126" s="21"/>
      <c r="G126" s="21"/>
      <c r="H126" s="25"/>
      <c r="I126" s="21"/>
      <c r="J126" s="25"/>
      <c r="K126" s="38"/>
      <c r="L126" s="25"/>
      <c r="M126" s="21"/>
      <c r="N126" s="25"/>
      <c r="O126" s="21"/>
      <c r="P126" s="15"/>
      <c r="Q126" s="29"/>
      <c r="R126" s="18"/>
      <c r="S126" s="21"/>
      <c r="T126" s="25"/>
      <c r="U126" s="21"/>
      <c r="V126" s="25">
        <f t="shared" si="75"/>
        <v>0</v>
      </c>
      <c r="W126" s="21"/>
      <c r="X126" s="15">
        <f t="shared" si="76"/>
        <v>0</v>
      </c>
      <c r="Y126" s="29"/>
      <c r="Z126" s="29"/>
      <c r="AA126" s="20"/>
      <c r="AB126" s="25"/>
      <c r="AC126" s="25"/>
      <c r="AD126" s="25"/>
      <c r="AE126" s="25"/>
      <c r="AF126" s="25"/>
      <c r="AG126" s="25"/>
      <c r="AH126" s="25"/>
      <c r="AI126" s="25">
        <f t="shared" si="77"/>
        <v>0</v>
      </c>
      <c r="AJ126" s="25"/>
      <c r="AK126" s="15">
        <f t="shared" si="78"/>
        <v>0</v>
      </c>
    </row>
    <row r="127" spans="1:37" ht="11.45" customHeight="1" x14ac:dyDescent="0.15">
      <c r="A127" s="83"/>
      <c r="B127" s="74"/>
      <c r="C127" s="43" t="s">
        <v>74</v>
      </c>
      <c r="D127" s="21"/>
      <c r="E127" s="21"/>
      <c r="F127" s="21"/>
      <c r="G127" s="21"/>
      <c r="H127" s="25"/>
      <c r="I127" s="21"/>
      <c r="J127" s="38"/>
      <c r="K127" s="38"/>
      <c r="L127" s="38"/>
      <c r="M127" s="50"/>
      <c r="N127" s="38"/>
      <c r="O127" s="50"/>
      <c r="P127" s="34"/>
      <c r="Q127" s="37"/>
      <c r="R127" s="35"/>
      <c r="S127" s="21"/>
      <c r="T127" s="25"/>
      <c r="U127" s="21"/>
      <c r="V127" s="25"/>
      <c r="W127" s="21"/>
      <c r="X127" s="15"/>
      <c r="Y127" s="29"/>
      <c r="Z127" s="29"/>
      <c r="AA127" s="20"/>
      <c r="AB127" s="25">
        <v>4000</v>
      </c>
      <c r="AC127" s="25">
        <v>1500</v>
      </c>
      <c r="AD127" s="25">
        <v>6500</v>
      </c>
      <c r="AE127" s="25"/>
      <c r="AF127" s="25"/>
      <c r="AG127" s="25"/>
      <c r="AH127" s="25"/>
      <c r="AI127" s="25">
        <f>H127+J127+L127+N127+P127+T127+V127+X127+AB127+AC127+AD127+AF127+AG127</f>
        <v>12000</v>
      </c>
      <c r="AJ127" s="25"/>
      <c r="AK127" s="15">
        <f t="shared" si="78"/>
        <v>12000</v>
      </c>
    </row>
    <row r="128" spans="1:37" ht="11.45" customHeight="1" x14ac:dyDescent="0.15">
      <c r="A128" s="83"/>
      <c r="B128" s="74"/>
      <c r="C128" s="43"/>
      <c r="D128" s="21"/>
      <c r="E128" s="21"/>
      <c r="F128" s="21"/>
      <c r="G128" s="21"/>
      <c r="H128" s="25"/>
      <c r="I128" s="21"/>
      <c r="J128" s="38"/>
      <c r="K128" s="38"/>
      <c r="L128" s="38"/>
      <c r="M128" s="50"/>
      <c r="N128" s="38"/>
      <c r="O128" s="50"/>
      <c r="P128" s="34"/>
      <c r="Q128" s="33"/>
      <c r="R128" s="18"/>
      <c r="S128" s="21"/>
      <c r="T128" s="25"/>
      <c r="U128" s="21"/>
      <c r="V128" s="25"/>
      <c r="W128" s="21"/>
      <c r="X128" s="15"/>
      <c r="Y128" s="29"/>
      <c r="Z128" s="29"/>
      <c r="AA128" s="20"/>
      <c r="AB128" s="25"/>
      <c r="AC128" s="25"/>
      <c r="AD128" s="25"/>
      <c r="AE128" s="25"/>
      <c r="AF128" s="25"/>
      <c r="AG128" s="25"/>
      <c r="AH128" s="25"/>
      <c r="AI128" s="25"/>
      <c r="AJ128" s="25"/>
      <c r="AK128" s="15">
        <f>AH128</f>
        <v>0</v>
      </c>
    </row>
    <row r="129" spans="1:37" x14ac:dyDescent="0.15">
      <c r="A129" s="83"/>
      <c r="B129" s="74"/>
      <c r="C129" s="22" t="s">
        <v>12</v>
      </c>
      <c r="D129" s="22"/>
      <c r="E129" s="22"/>
      <c r="F129" s="53">
        <f>SUM(F106:F126)</f>
        <v>20</v>
      </c>
      <c r="G129" s="22"/>
      <c r="H129" s="26">
        <f>SUM(H106:H127)</f>
        <v>22358.448</v>
      </c>
      <c r="I129" s="22"/>
      <c r="J129" s="26">
        <f>SUM(J106:J127)</f>
        <v>3353.7672000000002</v>
      </c>
      <c r="K129" s="26"/>
      <c r="L129" s="26">
        <f>SUM(L106:L126)</f>
        <v>0</v>
      </c>
      <c r="M129" s="22"/>
      <c r="N129" s="26">
        <f>SUM(N106:N126)</f>
        <v>0</v>
      </c>
      <c r="O129" s="22"/>
      <c r="P129" s="16">
        <f>SUM(P106:P126)</f>
        <v>0</v>
      </c>
      <c r="Q129" s="36"/>
      <c r="R129" s="17">
        <f>SUM(R106:R126)</f>
        <v>0</v>
      </c>
      <c r="S129" s="22"/>
      <c r="T129" s="26">
        <f>SUM(T106:T126)</f>
        <v>0</v>
      </c>
      <c r="U129" s="22"/>
      <c r="V129" s="26">
        <f>SUM(V106:V126)</f>
        <v>0</v>
      </c>
      <c r="W129" s="22"/>
      <c r="X129" s="16">
        <f>SUM(X106:X126)</f>
        <v>0</v>
      </c>
      <c r="Y129" s="36"/>
      <c r="Z129" s="30"/>
      <c r="AA129" s="16">
        <f>SUM(AA106:AA126)</f>
        <v>0</v>
      </c>
      <c r="AB129" s="26">
        <f t="shared" ref="AB129:AG129" si="79">SUM(AB106:AB127)</f>
        <v>4000</v>
      </c>
      <c r="AC129" s="26">
        <f t="shared" si="79"/>
        <v>1500</v>
      </c>
      <c r="AD129" s="26">
        <f t="shared" si="79"/>
        <v>6500</v>
      </c>
      <c r="AE129" s="26">
        <f t="shared" si="79"/>
        <v>0</v>
      </c>
      <c r="AF129" s="26">
        <f t="shared" si="79"/>
        <v>0</v>
      </c>
      <c r="AG129" s="26">
        <f t="shared" si="79"/>
        <v>0</v>
      </c>
      <c r="AH129" s="26">
        <f>AH128</f>
        <v>0</v>
      </c>
      <c r="AI129" s="26">
        <f>SUM(AI106:AI127)</f>
        <v>37712.215199999999</v>
      </c>
      <c r="AJ129" s="26"/>
      <c r="AK129" s="16">
        <f>SUM(AK106:AK128)</f>
        <v>37712.215199999999</v>
      </c>
    </row>
    <row r="130" spans="1:37" ht="11.45" customHeight="1" x14ac:dyDescent="0.15">
      <c r="A130" s="73">
        <v>10</v>
      </c>
      <c r="B130" s="74" t="s">
        <v>92</v>
      </c>
      <c r="C130" s="21" t="s">
        <v>70</v>
      </c>
      <c r="D130" s="21" t="s">
        <v>69</v>
      </c>
      <c r="E130" s="21">
        <v>30</v>
      </c>
      <c r="F130" s="21">
        <v>16</v>
      </c>
      <c r="G130" s="21">
        <v>10.82</v>
      </c>
      <c r="H130" s="25">
        <f>E130*F130*G130*4.2</f>
        <v>21813.120000000003</v>
      </c>
      <c r="I130" s="21">
        <v>0.15</v>
      </c>
      <c r="J130" s="25">
        <f>H130*I130</f>
        <v>3271.9680000000003</v>
      </c>
      <c r="K130" s="25">
        <v>0.1</v>
      </c>
      <c r="L130" s="25">
        <f>(H130+J130)*K130</f>
        <v>2508.5088000000005</v>
      </c>
      <c r="M130" s="21"/>
      <c r="N130" s="25">
        <f>(H130+J130+L130)*M130</f>
        <v>0</v>
      </c>
      <c r="O130" s="21">
        <v>0.2</v>
      </c>
      <c r="P130" s="15">
        <f>(H130+J130+L130+N130)*O130</f>
        <v>5518.719360000001</v>
      </c>
      <c r="Q130" s="37"/>
      <c r="R130" s="18">
        <f>(H130+J130+L130+N130)*Q130</f>
        <v>0</v>
      </c>
      <c r="S130" s="21"/>
      <c r="T130" s="25">
        <f>(H130+J130+L130+N130)*S130</f>
        <v>0</v>
      </c>
      <c r="U130" s="21"/>
      <c r="V130" s="25">
        <f>(H130+J130+L130+N130)*U130</f>
        <v>0</v>
      </c>
      <c r="W130" s="21"/>
      <c r="X130" s="15">
        <f>(H130+J130+L130+N130)*W130</f>
        <v>0</v>
      </c>
      <c r="Y130" s="29"/>
      <c r="Z130" s="29"/>
      <c r="AA130" s="20"/>
      <c r="AB130" s="25"/>
      <c r="AC130" s="25"/>
      <c r="AD130" s="25"/>
      <c r="AE130" s="25"/>
      <c r="AF130" s="25"/>
      <c r="AG130" s="25"/>
      <c r="AH130" s="25"/>
      <c r="AI130" s="25">
        <f>H130+J130+L130+N130+P130+T130+V130+X130+AB130+AC130+AD130+AF130+AG130</f>
        <v>33112.316160000002</v>
      </c>
      <c r="AJ130" s="25"/>
      <c r="AK130" s="15">
        <f>AI130+AJ130</f>
        <v>33112.316160000002</v>
      </c>
    </row>
    <row r="131" spans="1:37" ht="11.45" customHeight="1" x14ac:dyDescent="0.15">
      <c r="A131" s="73"/>
      <c r="B131" s="74"/>
      <c r="C131" s="21" t="s">
        <v>56</v>
      </c>
      <c r="D131" s="21" t="s">
        <v>69</v>
      </c>
      <c r="E131" s="21">
        <v>18</v>
      </c>
      <c r="F131" s="55">
        <v>1</v>
      </c>
      <c r="G131" s="21">
        <v>10.82</v>
      </c>
      <c r="H131" s="25">
        <f>E131*F131*G131*4.2</f>
        <v>817.99199999999996</v>
      </c>
      <c r="I131" s="21">
        <v>0.15</v>
      </c>
      <c r="J131" s="25">
        <f>H131*I131</f>
        <v>122.69879999999999</v>
      </c>
      <c r="K131" s="25">
        <v>0.1</v>
      </c>
      <c r="L131" s="25">
        <f>(H131+J131)*K131</f>
        <v>94.06908</v>
      </c>
      <c r="M131" s="21">
        <v>0.5</v>
      </c>
      <c r="N131" s="25">
        <f>(H131+J131+L131)*M131</f>
        <v>517.37994000000003</v>
      </c>
      <c r="O131" s="21"/>
      <c r="P131" s="15"/>
      <c r="Q131" s="37"/>
      <c r="R131" s="18"/>
      <c r="S131" s="21"/>
      <c r="T131" s="25"/>
      <c r="U131" s="21"/>
      <c r="V131" s="25"/>
      <c r="W131" s="21"/>
      <c r="X131" s="15"/>
      <c r="Y131" s="29"/>
      <c r="Z131" s="29"/>
      <c r="AA131" s="20"/>
      <c r="AB131" s="25"/>
      <c r="AC131" s="25"/>
      <c r="AD131" s="25"/>
      <c r="AE131" s="25"/>
      <c r="AF131" s="25"/>
      <c r="AG131" s="25"/>
      <c r="AH131" s="25"/>
      <c r="AI131" s="25">
        <f>H131+J131+L131+N131+P131+T131+V131+X131+AB131+AC131+AD131+AF131+AG131</f>
        <v>1552.1398200000001</v>
      </c>
      <c r="AJ131" s="25"/>
      <c r="AK131" s="15">
        <f>AI131</f>
        <v>1552.1398200000001</v>
      </c>
    </row>
    <row r="132" spans="1:37" ht="11.45" customHeight="1" x14ac:dyDescent="0.15">
      <c r="A132" s="73"/>
      <c r="B132" s="74"/>
      <c r="C132" s="21" t="s">
        <v>56</v>
      </c>
      <c r="D132" s="21" t="s">
        <v>69</v>
      </c>
      <c r="E132" s="21">
        <v>12</v>
      </c>
      <c r="F132" s="55">
        <v>1</v>
      </c>
      <c r="G132" s="21">
        <v>10.82</v>
      </c>
      <c r="H132" s="25">
        <f>E132*F132*G132*4.2</f>
        <v>545.32800000000009</v>
      </c>
      <c r="I132" s="21">
        <v>0.15</v>
      </c>
      <c r="J132" s="25">
        <f>H132*I132</f>
        <v>81.799200000000013</v>
      </c>
      <c r="K132" s="25">
        <v>0.1</v>
      </c>
      <c r="L132" s="25">
        <f>(H132+J132)*K132</f>
        <v>62.712720000000019</v>
      </c>
      <c r="M132" s="21">
        <v>1</v>
      </c>
      <c r="N132" s="25">
        <f>(H132+J132+L132)*M132</f>
        <v>689.83992000000012</v>
      </c>
      <c r="O132" s="21"/>
      <c r="P132" s="15"/>
      <c r="Q132" s="37"/>
      <c r="R132" s="18"/>
      <c r="S132" s="21"/>
      <c r="T132" s="25"/>
      <c r="U132" s="21"/>
      <c r="V132" s="25"/>
      <c r="W132" s="21"/>
      <c r="X132" s="15"/>
      <c r="Y132" s="29"/>
      <c r="Z132" s="29"/>
      <c r="AA132" s="20"/>
      <c r="AB132" s="25"/>
      <c r="AC132" s="25"/>
      <c r="AD132" s="25"/>
      <c r="AE132" s="25"/>
      <c r="AF132" s="25"/>
      <c r="AG132" s="25"/>
      <c r="AH132" s="25"/>
      <c r="AI132" s="25">
        <f>H132+J132+L132+N132+P132+T132+V132+X132+AB132+AC132+AD132+AF132+AG132</f>
        <v>1379.6798400000002</v>
      </c>
      <c r="AJ132" s="25"/>
      <c r="AK132" s="15">
        <f>AI132</f>
        <v>1379.6798400000002</v>
      </c>
    </row>
    <row r="133" spans="1:37" x14ac:dyDescent="0.15">
      <c r="A133" s="73"/>
      <c r="B133" s="74"/>
      <c r="C133" s="21" t="s">
        <v>75</v>
      </c>
      <c r="D133" s="21"/>
      <c r="E133" s="21"/>
      <c r="G133" s="21"/>
      <c r="I133" s="21"/>
      <c r="J133" s="25"/>
      <c r="K133" s="25"/>
      <c r="L133" s="25"/>
      <c r="M133" s="21"/>
      <c r="N133" s="25"/>
      <c r="O133" s="21"/>
      <c r="P133" s="15"/>
      <c r="Q133" s="37"/>
      <c r="R133" s="18"/>
      <c r="S133" s="21"/>
      <c r="T133" s="25"/>
      <c r="U133" s="21"/>
      <c r="V133" s="25">
        <f>(Z133+J133+L133+N133)*U133</f>
        <v>0</v>
      </c>
      <c r="W133" s="21"/>
      <c r="X133" s="15">
        <f>(Z133+J133+L133+N133)*W133</f>
        <v>0</v>
      </c>
      <c r="Y133" s="55"/>
      <c r="Z133" s="15">
        <f>Y133*G133*4.2</f>
        <v>0</v>
      </c>
      <c r="AA133" s="20"/>
      <c r="AB133" s="25"/>
      <c r="AC133" s="25"/>
      <c r="AD133" s="25"/>
      <c r="AE133" s="25"/>
      <c r="AF133" s="25"/>
      <c r="AG133" s="25"/>
      <c r="AH133" s="25"/>
      <c r="AI133" s="25">
        <f>Z133+J133+L133+N133+P133+T133+V133+X133+AB133+AC133+AD133+AF133+AG133</f>
        <v>0</v>
      </c>
      <c r="AJ133" s="25"/>
      <c r="AK133" s="15">
        <f>AI133+AJ133</f>
        <v>0</v>
      </c>
    </row>
    <row r="134" spans="1:37" ht="11.45" customHeight="1" x14ac:dyDescent="0.15">
      <c r="A134" s="73"/>
      <c r="B134" s="74"/>
      <c r="C134" s="43"/>
      <c r="D134" s="21"/>
      <c r="E134" s="21"/>
      <c r="F134" s="21"/>
      <c r="G134" s="21"/>
      <c r="H134" s="25"/>
      <c r="I134" s="21"/>
      <c r="J134" s="25"/>
      <c r="K134" s="38"/>
      <c r="L134" s="38"/>
      <c r="M134" s="50"/>
      <c r="N134" s="38"/>
      <c r="O134" s="50"/>
      <c r="P134" s="34"/>
      <c r="Q134" s="37"/>
      <c r="R134" s="18"/>
      <c r="S134" s="21"/>
      <c r="T134" s="25"/>
      <c r="U134" s="21"/>
      <c r="V134" s="25"/>
      <c r="W134" s="21"/>
      <c r="X134" s="15"/>
      <c r="Z134" s="56"/>
      <c r="AA134" s="20">
        <f>G134*F134*4.2</f>
        <v>0</v>
      </c>
      <c r="AB134" s="25"/>
      <c r="AC134" s="25"/>
      <c r="AD134" s="25"/>
      <c r="AE134" s="25"/>
      <c r="AF134" s="25"/>
      <c r="AG134" s="25"/>
      <c r="AH134" s="25"/>
      <c r="AI134" s="25">
        <f>H134+J134+L134+N134+P134+T134+V134+X134+AB134+AC134+AD134+AF134+AG134+AA134</f>
        <v>0</v>
      </c>
      <c r="AJ134" s="25"/>
      <c r="AK134" s="15">
        <f>AI134+AJ134</f>
        <v>0</v>
      </c>
    </row>
    <row r="135" spans="1:37" ht="11.45" customHeight="1" x14ac:dyDescent="0.15">
      <c r="A135" s="73"/>
      <c r="B135" s="74"/>
      <c r="C135" s="43" t="s">
        <v>74</v>
      </c>
      <c r="D135" s="21"/>
      <c r="E135" s="21"/>
      <c r="F135" s="21"/>
      <c r="G135" s="21"/>
      <c r="H135" s="25"/>
      <c r="I135" s="21"/>
      <c r="J135" s="38"/>
      <c r="K135" s="38"/>
      <c r="L135" s="38"/>
      <c r="M135" s="50"/>
      <c r="N135" s="38"/>
      <c r="O135" s="50"/>
      <c r="P135" s="34"/>
      <c r="Q135" s="37"/>
      <c r="R135" s="18"/>
      <c r="S135" s="21"/>
      <c r="T135" s="25"/>
      <c r="U135" s="21"/>
      <c r="V135" s="25"/>
      <c r="W135" s="21"/>
      <c r="X135" s="15"/>
      <c r="Y135" s="29"/>
      <c r="Z135" s="29"/>
      <c r="AA135" s="20"/>
      <c r="AB135" s="25">
        <v>4000</v>
      </c>
      <c r="AC135" s="25">
        <v>1500</v>
      </c>
      <c r="AD135" s="25"/>
      <c r="AE135" s="25"/>
      <c r="AF135" s="25"/>
      <c r="AG135" s="25"/>
      <c r="AH135" s="25"/>
      <c r="AI135" s="25">
        <f>H135+J135+L135+N135+P135+T135+V135+X135+AB135+AC135+AD135+AF135+AG135</f>
        <v>5500</v>
      </c>
      <c r="AJ135" s="25"/>
      <c r="AK135" s="15">
        <f>AI135+AJ135</f>
        <v>5500</v>
      </c>
    </row>
    <row r="136" spans="1:37" ht="11.45" customHeight="1" x14ac:dyDescent="0.15">
      <c r="A136" s="73"/>
      <c r="B136" s="74"/>
      <c r="C136" s="43"/>
      <c r="D136" s="21"/>
      <c r="E136" s="21"/>
      <c r="F136" s="21"/>
      <c r="G136" s="21"/>
      <c r="H136" s="25"/>
      <c r="I136" s="21"/>
      <c r="J136" s="38"/>
      <c r="K136" s="38"/>
      <c r="L136" s="38"/>
      <c r="M136" s="50"/>
      <c r="N136" s="38"/>
      <c r="O136" s="50"/>
      <c r="P136" s="34"/>
      <c r="Q136" s="33"/>
      <c r="R136" s="18"/>
      <c r="S136" s="21"/>
      <c r="T136" s="25"/>
      <c r="U136" s="21"/>
      <c r="V136" s="25"/>
      <c r="W136" s="21"/>
      <c r="X136" s="15"/>
      <c r="Y136" s="29"/>
      <c r="Z136" s="29"/>
      <c r="AA136" s="20"/>
      <c r="AB136" s="25"/>
      <c r="AC136" s="25"/>
      <c r="AD136" s="25"/>
      <c r="AE136" s="25"/>
      <c r="AF136" s="25"/>
      <c r="AG136" s="25"/>
      <c r="AH136" s="25"/>
      <c r="AI136" s="25"/>
      <c r="AJ136" s="25"/>
      <c r="AK136" s="15">
        <f>AH136</f>
        <v>0</v>
      </c>
    </row>
    <row r="137" spans="1:37" x14ac:dyDescent="0.15">
      <c r="A137" s="73"/>
      <c r="B137" s="74"/>
      <c r="C137" s="22" t="s">
        <v>12</v>
      </c>
      <c r="D137" s="22"/>
      <c r="E137" s="22"/>
      <c r="F137" s="22">
        <f>SUM(F130:F135)</f>
        <v>18</v>
      </c>
      <c r="G137" s="22"/>
      <c r="H137" s="26">
        <f>SUM(H130:H135)</f>
        <v>23176.440000000002</v>
      </c>
      <c r="I137" s="22"/>
      <c r="J137" s="26">
        <f>SUM(J130:J133)</f>
        <v>3476.4660000000003</v>
      </c>
      <c r="K137" s="26"/>
      <c r="L137" s="26">
        <f>SUM(L130:L133)</f>
        <v>2665.2906000000007</v>
      </c>
      <c r="M137" s="22"/>
      <c r="N137" s="26">
        <f>SUM(N130:N133)</f>
        <v>1207.2198600000002</v>
      </c>
      <c r="O137" s="22"/>
      <c r="P137" s="16">
        <f>SUM(P130:P133)</f>
        <v>5518.719360000001</v>
      </c>
      <c r="Q137" s="36"/>
      <c r="R137" s="17">
        <f>SUM(R130:R133)</f>
        <v>0</v>
      </c>
      <c r="S137" s="22"/>
      <c r="T137" s="26">
        <f>SUM(T130:T133)</f>
        <v>0</v>
      </c>
      <c r="U137" s="22"/>
      <c r="V137" s="26">
        <f>SUM(V130:V133)</f>
        <v>0</v>
      </c>
      <c r="W137" s="22"/>
      <c r="X137" s="16">
        <f>SUM(X130:X133)</f>
        <v>0</v>
      </c>
      <c r="Y137" s="36"/>
      <c r="Z137" s="17">
        <f>Z133</f>
        <v>0</v>
      </c>
      <c r="AA137" s="16">
        <f>AA134</f>
        <v>0</v>
      </c>
      <c r="AB137" s="26">
        <f t="shared" ref="AB137:AG137" si="80">SUM(AB130:AB135)</f>
        <v>4000</v>
      </c>
      <c r="AC137" s="26">
        <f t="shared" si="80"/>
        <v>1500</v>
      </c>
      <c r="AD137" s="26">
        <f t="shared" si="80"/>
        <v>0</v>
      </c>
      <c r="AE137" s="26">
        <f t="shared" si="80"/>
        <v>0</v>
      </c>
      <c r="AF137" s="26">
        <f t="shared" si="80"/>
        <v>0</v>
      </c>
      <c r="AG137" s="26">
        <f t="shared" si="80"/>
        <v>0</v>
      </c>
      <c r="AH137" s="26">
        <f>AH136</f>
        <v>0</v>
      </c>
      <c r="AI137" s="26">
        <f>SUM(AI130:AI136)</f>
        <v>41544.135819999996</v>
      </c>
      <c r="AJ137" s="26"/>
      <c r="AK137" s="16">
        <f>AI137</f>
        <v>41544.135819999996</v>
      </c>
    </row>
    <row r="138" spans="1:37" ht="11.45" customHeight="1" x14ac:dyDescent="0.15">
      <c r="A138" s="73">
        <v>11</v>
      </c>
      <c r="B138" s="74" t="s">
        <v>91</v>
      </c>
      <c r="C138" s="21" t="s">
        <v>71</v>
      </c>
      <c r="D138" s="21" t="s">
        <v>35</v>
      </c>
      <c r="E138" s="21">
        <v>20</v>
      </c>
      <c r="F138" s="21">
        <v>0.5</v>
      </c>
      <c r="G138" s="21">
        <v>10.82</v>
      </c>
      <c r="H138" s="25">
        <f>E138*F138*G138*4.2</f>
        <v>454.44000000000005</v>
      </c>
      <c r="I138" s="21"/>
      <c r="J138" s="25">
        <f>H138*I138</f>
        <v>0</v>
      </c>
      <c r="K138" s="25"/>
      <c r="L138" s="25">
        <f>(H138+J138)*K138</f>
        <v>0</v>
      </c>
      <c r="M138" s="21"/>
      <c r="N138" s="25">
        <f>(H138+J138+L138)*M138</f>
        <v>0</v>
      </c>
      <c r="O138" s="21"/>
      <c r="P138" s="15">
        <f>(H138+J138+L138+N138)*O138</f>
        <v>0</v>
      </c>
      <c r="Q138" s="37"/>
      <c r="R138" s="18">
        <f>(H138+J138+L138+N138)*Q138</f>
        <v>0</v>
      </c>
      <c r="S138" s="21"/>
      <c r="T138" s="25">
        <f>(H138+J138+L138+N138)*S138</f>
        <v>0</v>
      </c>
      <c r="U138" s="21"/>
      <c r="V138" s="25">
        <f>(H138+J138+L138+N138)*U138</f>
        <v>0</v>
      </c>
      <c r="W138" s="21"/>
      <c r="X138" s="15">
        <f>(H138+J138+L138+N138)*W138</f>
        <v>0</v>
      </c>
      <c r="Y138" s="29"/>
      <c r="Z138" s="29"/>
      <c r="AA138" s="20"/>
      <c r="AB138" s="25"/>
      <c r="AC138" s="25"/>
      <c r="AD138" s="25"/>
      <c r="AE138" s="25"/>
      <c r="AF138" s="25"/>
      <c r="AG138" s="25"/>
      <c r="AH138" s="25"/>
      <c r="AI138" s="25">
        <f>H138+J138+L138+N138+P138+T138+V138+X138+AB138+AC138+AD138+AF138+AG138</f>
        <v>454.44000000000005</v>
      </c>
      <c r="AJ138" s="25"/>
      <c r="AK138" s="15">
        <f>AI138+AJ138</f>
        <v>454.44000000000005</v>
      </c>
    </row>
    <row r="139" spans="1:37" x14ac:dyDescent="0.15">
      <c r="A139" s="73"/>
      <c r="B139" s="74"/>
      <c r="C139" s="21"/>
      <c r="D139" s="21" t="s">
        <v>36</v>
      </c>
      <c r="E139" s="21">
        <v>16</v>
      </c>
      <c r="F139" s="21">
        <v>0.5</v>
      </c>
      <c r="G139" s="21">
        <v>10.82</v>
      </c>
      <c r="H139" s="25">
        <f>E139*F139*G139*4.2</f>
        <v>363.55200000000002</v>
      </c>
      <c r="I139" s="21"/>
      <c r="J139" s="25">
        <f>H139*I139</f>
        <v>0</v>
      </c>
      <c r="K139" s="25"/>
      <c r="L139" s="25">
        <f>(H139+J139)*K139</f>
        <v>0</v>
      </c>
      <c r="M139" s="21"/>
      <c r="N139" s="25">
        <f>(H139+J139+L139)*M139</f>
        <v>0</v>
      </c>
      <c r="O139" s="21"/>
      <c r="P139" s="15">
        <f>(H139+J139+L139+N139)*O139</f>
        <v>0</v>
      </c>
      <c r="Q139" s="37"/>
      <c r="R139" s="18">
        <f>(H139+J139+L139+N139)*Q139</f>
        <v>0</v>
      </c>
      <c r="S139" s="21"/>
      <c r="T139" s="25">
        <f>(H139+J139+L139+N139)*S139</f>
        <v>0</v>
      </c>
      <c r="U139" s="21"/>
      <c r="V139" s="25">
        <f>(H139+J139+L139+N139)*U139</f>
        <v>0</v>
      </c>
      <c r="W139" s="21"/>
      <c r="X139" s="15">
        <f>(H139+J139+L139+N139)*W139</f>
        <v>0</v>
      </c>
      <c r="Y139" s="29"/>
      <c r="Z139" s="29"/>
      <c r="AA139" s="20"/>
      <c r="AB139" s="25"/>
      <c r="AC139" s="25"/>
      <c r="AD139" s="25"/>
      <c r="AE139" s="25"/>
      <c r="AF139" s="25"/>
      <c r="AG139" s="25"/>
      <c r="AH139" s="25"/>
      <c r="AI139" s="25">
        <f>H139+J139+L139+N139+P139+T139+V139+X139+AB139+AC139+AD139+AF139+AG139</f>
        <v>363.55200000000002</v>
      </c>
      <c r="AJ139" s="25"/>
      <c r="AK139" s="15">
        <f>AI139+AJ139</f>
        <v>363.55200000000002</v>
      </c>
    </row>
    <row r="140" spans="1:37" x14ac:dyDescent="0.15">
      <c r="A140" s="73"/>
      <c r="B140" s="74"/>
      <c r="C140" s="21"/>
      <c r="D140" s="21" t="s">
        <v>37</v>
      </c>
      <c r="E140" s="21">
        <v>24</v>
      </c>
      <c r="F140" s="21">
        <v>0.5</v>
      </c>
      <c r="G140" s="21">
        <v>10.82</v>
      </c>
      <c r="H140" s="25">
        <f>E140*F140*G140*4.2</f>
        <v>545.32800000000009</v>
      </c>
      <c r="I140" s="21"/>
      <c r="J140" s="25">
        <f>H140*I140</f>
        <v>0</v>
      </c>
      <c r="K140" s="25"/>
      <c r="L140" s="25">
        <f>(H140+J140)*K140</f>
        <v>0</v>
      </c>
      <c r="M140" s="21"/>
      <c r="N140" s="25">
        <f>(H140+J140+L140)*M140</f>
        <v>0</v>
      </c>
      <c r="O140" s="21"/>
      <c r="P140" s="15">
        <f>(H140+J140+L140+N140)*O140</f>
        <v>0</v>
      </c>
      <c r="Q140" s="37"/>
      <c r="R140" s="18">
        <f>(H140+J140+L140+N140)*Q140</f>
        <v>0</v>
      </c>
      <c r="S140" s="21"/>
      <c r="T140" s="25">
        <f>(H140+J140+L140+N140)*S140</f>
        <v>0</v>
      </c>
      <c r="U140" s="21"/>
      <c r="V140" s="25">
        <f>(H140+J140+L140+N140)*U140</f>
        <v>0</v>
      </c>
      <c r="W140" s="21"/>
      <c r="X140" s="15">
        <f>(H140+J140+L140+N140)*W140</f>
        <v>0</v>
      </c>
      <c r="Y140" s="29"/>
      <c r="Z140" s="29"/>
      <c r="AA140" s="20"/>
      <c r="AB140" s="25"/>
      <c r="AC140" s="25"/>
      <c r="AD140" s="25"/>
      <c r="AE140" s="25"/>
      <c r="AF140" s="25"/>
      <c r="AG140" s="25"/>
      <c r="AH140" s="25"/>
      <c r="AI140" s="25">
        <f>H140+J140+L140+N140+P140+T140+V140+X140+AB140+AC140+AD140+AF140+AG140</f>
        <v>545.32800000000009</v>
      </c>
      <c r="AJ140" s="25"/>
      <c r="AK140" s="15">
        <f>AI140+AJ140</f>
        <v>545.32800000000009</v>
      </c>
    </row>
    <row r="141" spans="1:37" ht="11.45" customHeight="1" x14ac:dyDescent="0.15">
      <c r="A141" s="73"/>
      <c r="B141" s="74"/>
      <c r="C141" s="43"/>
      <c r="D141" s="21"/>
      <c r="E141" s="21"/>
      <c r="F141" s="21"/>
      <c r="G141" s="21"/>
      <c r="H141" s="25"/>
      <c r="I141" s="21"/>
      <c r="J141" s="25"/>
      <c r="K141" s="38"/>
      <c r="L141" s="38"/>
      <c r="M141" s="50"/>
      <c r="N141" s="38"/>
      <c r="O141" s="50"/>
      <c r="P141" s="34"/>
      <c r="Q141" s="37"/>
      <c r="R141" s="18"/>
      <c r="S141" s="21"/>
      <c r="T141" s="25"/>
      <c r="U141" s="21"/>
      <c r="V141" s="25"/>
      <c r="W141" s="21"/>
      <c r="X141" s="15"/>
      <c r="Y141" s="29"/>
      <c r="Z141" s="29"/>
      <c r="AA141" s="20">
        <f>G141*F141*4.2</f>
        <v>0</v>
      </c>
      <c r="AB141" s="25"/>
      <c r="AC141" s="25"/>
      <c r="AD141" s="25"/>
      <c r="AE141" s="25"/>
      <c r="AF141" s="25"/>
      <c r="AG141" s="25"/>
      <c r="AH141" s="25"/>
      <c r="AI141" s="25">
        <f>H141+J141+L141+N141+P141+T141+V141+X141+AB141+AC141+AD141+AF141+AG141+AA141</f>
        <v>0</v>
      </c>
      <c r="AJ141" s="25"/>
      <c r="AK141" s="15">
        <f>AI141+AJ141</f>
        <v>0</v>
      </c>
    </row>
    <row r="142" spans="1:37" ht="11.45" customHeight="1" x14ac:dyDescent="0.15">
      <c r="A142" s="73"/>
      <c r="B142" s="74"/>
      <c r="C142" s="43" t="s">
        <v>76</v>
      </c>
      <c r="D142" s="21"/>
      <c r="E142" s="21"/>
      <c r="F142" s="21"/>
      <c r="G142" s="21"/>
      <c r="H142" s="25"/>
      <c r="I142" s="21"/>
      <c r="J142" s="38"/>
      <c r="K142" s="38"/>
      <c r="L142" s="38"/>
      <c r="M142" s="50"/>
      <c r="N142" s="38"/>
      <c r="O142" s="50"/>
      <c r="P142" s="34"/>
      <c r="Q142" s="37"/>
      <c r="R142" s="18"/>
      <c r="S142" s="21"/>
      <c r="T142" s="25"/>
      <c r="U142" s="21"/>
      <c r="V142" s="25"/>
      <c r="W142" s="21"/>
      <c r="X142" s="15"/>
      <c r="Y142" s="29"/>
      <c r="Z142" s="29"/>
      <c r="AA142" s="20"/>
      <c r="AB142" s="25"/>
      <c r="AC142" s="25"/>
      <c r="AD142" s="25"/>
      <c r="AE142" s="25"/>
      <c r="AF142" s="25"/>
      <c r="AG142" s="25"/>
      <c r="AH142" s="25"/>
      <c r="AI142" s="25">
        <f>H142+J142+L142+N142+P142+T142+V142+X142+AB142+AC142+AD142+AF142+AG142</f>
        <v>0</v>
      </c>
      <c r="AJ142" s="25"/>
      <c r="AK142" s="15">
        <f>AI142+AJ142</f>
        <v>0</v>
      </c>
    </row>
    <row r="143" spans="1:37" ht="18" customHeight="1" x14ac:dyDescent="0.15">
      <c r="A143" s="73"/>
      <c r="B143" s="74"/>
      <c r="C143" s="43" t="s">
        <v>84</v>
      </c>
      <c r="D143" s="21"/>
      <c r="E143" s="21"/>
      <c r="F143" s="21"/>
      <c r="G143" s="21"/>
      <c r="H143" s="25"/>
      <c r="I143" s="21"/>
      <c r="J143" s="38"/>
      <c r="K143" s="38"/>
      <c r="L143" s="38"/>
      <c r="M143" s="50"/>
      <c r="N143" s="38"/>
      <c r="O143" s="50"/>
      <c r="P143" s="34"/>
      <c r="Q143" s="33"/>
      <c r="R143" s="18"/>
      <c r="S143" s="21"/>
      <c r="T143" s="25"/>
      <c r="U143" s="21"/>
      <c r="V143" s="25"/>
      <c r="W143" s="21"/>
      <c r="X143" s="15"/>
      <c r="Y143" s="29"/>
      <c r="Z143" s="29"/>
      <c r="AA143" s="20"/>
      <c r="AB143" s="25"/>
      <c r="AC143" s="25"/>
      <c r="AD143" s="25"/>
      <c r="AE143" s="25"/>
      <c r="AF143" s="25"/>
      <c r="AG143" s="25"/>
      <c r="AH143" s="25">
        <v>38400</v>
      </c>
      <c r="AI143" s="25">
        <f>AH143</f>
        <v>38400</v>
      </c>
      <c r="AJ143" s="25"/>
      <c r="AK143" s="15">
        <f>AH143</f>
        <v>38400</v>
      </c>
    </row>
    <row r="144" spans="1:37" x14ac:dyDescent="0.15">
      <c r="A144" s="73"/>
      <c r="B144" s="74"/>
      <c r="C144" s="22" t="s">
        <v>12</v>
      </c>
      <c r="D144" s="22"/>
      <c r="E144" s="22"/>
      <c r="F144" s="22">
        <f>SUM(F138:F140)</f>
        <v>1.5</v>
      </c>
      <c r="G144" s="22"/>
      <c r="H144" s="26">
        <f>SUM(H138:H140)</f>
        <v>1363.3200000000002</v>
      </c>
      <c r="I144" s="22"/>
      <c r="J144" s="26">
        <f>SUM(J138:J140)</f>
        <v>0</v>
      </c>
      <c r="K144" s="26"/>
      <c r="L144" s="26">
        <f>SUM(L138:L140)</f>
        <v>0</v>
      </c>
      <c r="M144" s="22"/>
      <c r="N144" s="26">
        <f>SUM(N138:N140)</f>
        <v>0</v>
      </c>
      <c r="O144" s="22"/>
      <c r="P144" s="16">
        <f>SUM(P138:P140)</f>
        <v>0</v>
      </c>
      <c r="Q144" s="36"/>
      <c r="R144" s="17">
        <f>SUM(R138:R140)</f>
        <v>0</v>
      </c>
      <c r="S144" s="22"/>
      <c r="T144" s="26">
        <f>SUM(T138:T140)</f>
        <v>0</v>
      </c>
      <c r="U144" s="22"/>
      <c r="V144" s="26">
        <f>SUM(V138:V140)</f>
        <v>0</v>
      </c>
      <c r="W144" s="22"/>
      <c r="X144" s="16">
        <f>SUM(X138:X140)</f>
        <v>0</v>
      </c>
      <c r="Y144" s="36"/>
      <c r="Z144" s="30"/>
      <c r="AA144" s="16">
        <f>AA141</f>
        <v>0</v>
      </c>
      <c r="AB144" s="26">
        <f t="shared" ref="AB144:AG144" si="81">SUM(AB138:AB142)</f>
        <v>0</v>
      </c>
      <c r="AC144" s="26">
        <f t="shared" si="81"/>
        <v>0</v>
      </c>
      <c r="AD144" s="26">
        <f t="shared" si="81"/>
        <v>0</v>
      </c>
      <c r="AE144" s="26">
        <f t="shared" si="81"/>
        <v>0</v>
      </c>
      <c r="AF144" s="26">
        <f t="shared" si="81"/>
        <v>0</v>
      </c>
      <c r="AG144" s="26">
        <f t="shared" si="81"/>
        <v>0</v>
      </c>
      <c r="AH144" s="26">
        <f>AH143</f>
        <v>38400</v>
      </c>
      <c r="AI144" s="26">
        <f>SUM(AI138:AI143)</f>
        <v>39763.32</v>
      </c>
      <c r="AJ144" s="26"/>
      <c r="AK144" s="16">
        <f>SUM(AK138:AK143)</f>
        <v>39763.32</v>
      </c>
    </row>
    <row r="145" spans="1:37" ht="14.25" x14ac:dyDescent="0.15">
      <c r="A145" s="65"/>
      <c r="B145" s="66" t="s">
        <v>86</v>
      </c>
      <c r="C145" s="67"/>
      <c r="D145" s="55"/>
      <c r="E145" s="55"/>
      <c r="F145" s="24">
        <f>F19+F31+F40+F47+F71+F82+F96+F105+F129+F137+F144</f>
        <v>197.5</v>
      </c>
      <c r="G145" s="55"/>
      <c r="H145" s="24">
        <f>H144+H137+H129+H105+H96+H82+H71+H47+H40+H31+H19</f>
        <v>192228.12000000002</v>
      </c>
      <c r="I145" s="68"/>
      <c r="J145" s="24">
        <f>J19+J31+J40+J47+J71+J82+J96+J105+J129+J137+J144</f>
        <v>23876.274600000004</v>
      </c>
      <c r="K145" s="24"/>
      <c r="L145" s="24">
        <f>L144+L137+L129+L105+L96+L82+L71+L47+L40+L31+L19</f>
        <v>17474.013270000003</v>
      </c>
      <c r="M145" s="68"/>
      <c r="N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N144+N137+N129+N105+N96+N82+N71+N47+N40+N31+N19</f>
        <v>#REF!</v>
      </c>
      <c r="O145" s="68"/>
      <c r="P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P144+P137+P129+P105+P96+P82+P71+O47+P40+P31+P19</f>
        <v>#REF!</v>
      </c>
      <c r="Q145" s="68"/>
      <c r="R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R144+R137+R129+R105+R96+R82+R71+Q47+R40+R31+R19</f>
        <v>#REF!</v>
      </c>
      <c r="S145" s="68"/>
      <c r="T145" s="24" t="e">
        <f>#REF!+#REF!+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T144+T137+T129+T105+T96+T82+T71+T47+T40+T31+T19</f>
        <v>#REF!</v>
      </c>
      <c r="U145" s="68"/>
      <c r="V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+#REF!+#REF!+#REF!+#REF!+#REF!+#REF!+V144+V137+V129+V105+V96+V82+V71+V47+V40+V31+V19</f>
        <v>#REF!</v>
      </c>
      <c r="W145" s="68"/>
      <c r="X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X144+X137+X129+X105+X96+X82+X71+X47+X19+X31+X40</f>
        <v>#REF!</v>
      </c>
      <c r="Y145" s="24"/>
      <c r="Z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Z144+Z137+Z129+Z105+Z96+Z82+Z71+Z47+Z19+Z31+Z40</f>
        <v>#REF!</v>
      </c>
      <c r="AA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A144+AA137+AA129+AA105+AA96+AA82+AA71+AA47+AA19+AA31+AA40</f>
        <v>#REF!</v>
      </c>
      <c r="AB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B144+AB137+AB129+AB105+AB96+AB82+AB71+AB47+AB19+AB31+AB40</f>
        <v>#REF!</v>
      </c>
      <c r="AC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C144+AC137+AC129+AC105+AC96+AC82+AC71+AC47+AC19+AC31+AC40</f>
        <v>#REF!</v>
      </c>
      <c r="AD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D144+AD137+AD129+AD105+AD96+AD82+AD71+AD47+AD19+AD31+AD40</f>
        <v>#REF!</v>
      </c>
      <c r="AE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E144+AE137+AE129+AE105+AE96+AE82+AE71+AE47+AE19+AE31+AE40</f>
        <v>#REF!</v>
      </c>
      <c r="AF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F144+AF137+AF129+AF105+AF96+AF82+AF71+AF47+AF19+AF31+AF40</f>
        <v>#REF!</v>
      </c>
      <c r="AG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G144+AG137+AG129+AG105+AG96+AG82+AG71+AG47+AG19+AG31+AG40</f>
        <v>#REF!</v>
      </c>
      <c r="AH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H144+AH137+AH129+AH105+AH96+AH82+AH71+AH47+AH19+AH31+AH40</f>
        <v>#REF!</v>
      </c>
      <c r="AI145" s="24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I144+AI137+AI129+AI105+AI96+AI82+AI71+AI47+AI19+AI31+AI40</f>
        <v>#REF!</v>
      </c>
      <c r="AJ145" s="15"/>
      <c r="AK145" s="1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AI144+AI137+AI129+AI105+AI96+AI82+AI71++AI47+AI40+AI31+AI19</f>
        <v>#REF!</v>
      </c>
    </row>
    <row r="146" spans="1:37" ht="21" x14ac:dyDescent="0.15">
      <c r="A146" s="65"/>
      <c r="B146" s="72" t="s">
        <v>87</v>
      </c>
      <c r="C146" s="67"/>
      <c r="D146" s="55"/>
      <c r="E146" s="55"/>
      <c r="F146" s="24"/>
      <c r="G146" s="55"/>
      <c r="H146" s="24" t="s">
        <v>94</v>
      </c>
      <c r="I146" s="68"/>
      <c r="J146" s="24" t="s">
        <v>95</v>
      </c>
      <c r="K146" s="24"/>
      <c r="L146" s="24" t="s">
        <v>95</v>
      </c>
      <c r="M146" s="68"/>
      <c r="N146" s="24" t="s">
        <v>95</v>
      </c>
      <c r="O146" s="68"/>
      <c r="P146" s="24" t="s">
        <v>95</v>
      </c>
      <c r="Q146" s="68"/>
      <c r="R146" s="24" t="s">
        <v>95</v>
      </c>
      <c r="S146" s="68"/>
      <c r="T146" s="24" t="s">
        <v>95</v>
      </c>
      <c r="U146" s="68"/>
      <c r="V146" s="24" t="s">
        <v>95</v>
      </c>
      <c r="W146" s="68"/>
      <c r="X146" s="24" t="s">
        <v>95</v>
      </c>
      <c r="Y146" s="68"/>
      <c r="Z146" s="24" t="s">
        <v>95</v>
      </c>
      <c r="AA146" s="24"/>
      <c r="AB146" s="24" t="s">
        <v>95</v>
      </c>
      <c r="AC146" s="24" t="s">
        <v>95</v>
      </c>
      <c r="AD146" s="24" t="s">
        <v>95</v>
      </c>
      <c r="AE146" s="24" t="s">
        <v>95</v>
      </c>
      <c r="AF146" s="24" t="s">
        <v>95</v>
      </c>
      <c r="AG146" s="24" t="s">
        <v>95</v>
      </c>
      <c r="AH146" s="24"/>
      <c r="AI146" s="24" t="e">
        <f>AI145-AH145</f>
        <v>#REF!</v>
      </c>
      <c r="AJ146" s="15"/>
      <c r="AK146" s="15"/>
    </row>
    <row r="147" spans="1:37" ht="14.25" x14ac:dyDescent="0.15">
      <c r="A147" s="57"/>
      <c r="B147" s="58"/>
      <c r="C147" s="59"/>
      <c r="D147" s="60"/>
      <c r="E147" s="60"/>
      <c r="F147" s="60"/>
      <c r="G147" s="60"/>
      <c r="H147" s="61"/>
      <c r="I147" s="62"/>
      <c r="J147" s="61"/>
      <c r="K147" s="61"/>
      <c r="L147" s="61"/>
      <c r="M147" s="62"/>
      <c r="N147" s="61"/>
      <c r="O147" s="62"/>
      <c r="P147" s="61"/>
      <c r="Q147" s="62"/>
      <c r="R147" s="63"/>
      <c r="S147" s="62"/>
      <c r="T147" s="61"/>
      <c r="U147" s="62"/>
      <c r="V147" s="61"/>
      <c r="W147" s="62"/>
      <c r="X147" s="61"/>
      <c r="Y147" s="62"/>
      <c r="Z147" s="61"/>
      <c r="AA147" s="61"/>
      <c r="AB147" s="61"/>
      <c r="AC147" s="61"/>
      <c r="AD147" s="61"/>
      <c r="AE147" s="61"/>
      <c r="AF147" s="61"/>
      <c r="AG147" s="61"/>
      <c r="AH147" s="61"/>
      <c r="AI147" s="69"/>
      <c r="AJ147" s="64"/>
    </row>
    <row r="148" spans="1:37" x14ac:dyDescent="0.15">
      <c r="A148" s="57"/>
      <c r="B148" s="75"/>
      <c r="C148" s="75"/>
      <c r="D148" s="75"/>
      <c r="E148" s="75"/>
      <c r="F148" s="75"/>
      <c r="G148" s="75"/>
      <c r="H148" s="75"/>
      <c r="I148" s="75"/>
      <c r="J148" s="61"/>
      <c r="K148" s="61"/>
      <c r="L148" s="61"/>
      <c r="M148" s="62"/>
      <c r="N148" s="61"/>
      <c r="O148" s="62"/>
      <c r="P148" s="61"/>
      <c r="Q148" s="62"/>
      <c r="R148" s="63"/>
      <c r="S148" s="62"/>
      <c r="T148" s="61"/>
      <c r="U148" s="62"/>
      <c r="V148" s="61"/>
      <c r="W148" s="62"/>
      <c r="X148" s="61"/>
      <c r="Y148" s="62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4"/>
      <c r="AK148" s="64"/>
    </row>
    <row r="149" spans="1:37" x14ac:dyDescent="0.15">
      <c r="AI149" s="5"/>
    </row>
    <row r="150" spans="1:37" x14ac:dyDescent="0.15">
      <c r="H150" s="5"/>
      <c r="J150" s="5"/>
      <c r="Z150" s="5"/>
    </row>
    <row r="151" spans="1:37" x14ac:dyDescent="0.15">
      <c r="L151" s="5"/>
      <c r="N151" s="5"/>
    </row>
    <row r="152" spans="1:37" x14ac:dyDescent="0.15">
      <c r="J152" s="1" t="s">
        <v>93</v>
      </c>
    </row>
    <row r="153" spans="1:37" x14ac:dyDescent="0.15">
      <c r="AJ153" s="5"/>
    </row>
  </sheetData>
  <mergeCells count="51">
    <mergeCell ref="O1:P1"/>
    <mergeCell ref="I1:J1"/>
    <mergeCell ref="H1:H2"/>
    <mergeCell ref="G1:G2"/>
    <mergeCell ref="K1:L1"/>
    <mergeCell ref="M1:N1"/>
    <mergeCell ref="A20:A31"/>
    <mergeCell ref="A32:A40"/>
    <mergeCell ref="A41:A47"/>
    <mergeCell ref="D1:D2"/>
    <mergeCell ref="B32:B40"/>
    <mergeCell ref="C1:C2"/>
    <mergeCell ref="B20:B31"/>
    <mergeCell ref="AC1:AC2"/>
    <mergeCell ref="AB1:AB2"/>
    <mergeCell ref="W1:X1"/>
    <mergeCell ref="U1:V1"/>
    <mergeCell ref="Y1:Z1"/>
    <mergeCell ref="AA1:AA2"/>
    <mergeCell ref="A138:A144"/>
    <mergeCell ref="B138:B144"/>
    <mergeCell ref="S1:T1"/>
    <mergeCell ref="B1:B2"/>
    <mergeCell ref="A1:A2"/>
    <mergeCell ref="B4:B19"/>
    <mergeCell ref="A4:A19"/>
    <mergeCell ref="Q1:R1"/>
    <mergeCell ref="B83:B96"/>
    <mergeCell ref="AK1:AK2"/>
    <mergeCell ref="AJ1:AJ2"/>
    <mergeCell ref="AI1:AI2"/>
    <mergeCell ref="AF1:AG1"/>
    <mergeCell ref="AH1:AH2"/>
    <mergeCell ref="F1:F2"/>
    <mergeCell ref="E1:E2"/>
    <mergeCell ref="B72:B82"/>
    <mergeCell ref="B41:B47"/>
    <mergeCell ref="A130:A137"/>
    <mergeCell ref="B130:B137"/>
    <mergeCell ref="A83:A96"/>
    <mergeCell ref="B48:B71"/>
    <mergeCell ref="A48:A71"/>
    <mergeCell ref="A106:A129"/>
    <mergeCell ref="A72:A82"/>
    <mergeCell ref="A97:A105"/>
    <mergeCell ref="B97:B105"/>
    <mergeCell ref="B106:B129"/>
    <mergeCell ref="AO31:AS31"/>
    <mergeCell ref="AD1:AD2"/>
    <mergeCell ref="AE1:AE2"/>
    <mergeCell ref="B148:I148"/>
  </mergeCells>
  <phoneticPr fontId="0" type="noConversion"/>
  <pageMargins left="0.19685039370078741" right="0.27559055118110237" top="0.27559055118110237" bottom="0.55118110236220474" header="0.27559055118110237" footer="0.31496062992125984"/>
  <pageSetup paperSize="9" scale="75" orientation="landscape" r:id="rId1"/>
  <rowBreaks count="2" manualBreakCount="2">
    <brk id="47" max="36" man="1"/>
    <brk id="105" max="36" man="1"/>
  </rowBreaks>
  <colBreaks count="1" manualBreakCount="1">
    <brk id="20" max="707" man="1"/>
  </colBreaks>
  <ignoredErrors>
    <ignoredError sqref="AC19:AD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="55" zoomScaleNormal="55" workbookViewId="0">
      <selection activeCell="L11" sqref="L11"/>
    </sheetView>
  </sheetViews>
  <sheetFormatPr defaultRowHeight="15" x14ac:dyDescent="0.25"/>
  <sheetData>
    <row r="1" spans="1:37" x14ac:dyDescent="0.25">
      <c r="A1" s="73"/>
      <c r="B1" s="74"/>
      <c r="C1" s="21"/>
      <c r="D1" s="21"/>
      <c r="E1" s="21"/>
      <c r="F1" s="21">
        <v>2</v>
      </c>
      <c r="G1" s="21"/>
      <c r="H1" s="25">
        <f t="shared" ref="H1:H10" si="0">E1*F1*G1*4.2</f>
        <v>0</v>
      </c>
      <c r="I1" s="21"/>
      <c r="J1" s="25">
        <f t="shared" ref="J1:J10" si="1">H1*I1</f>
        <v>0</v>
      </c>
      <c r="K1" s="25"/>
      <c r="L1" s="25">
        <f t="shared" ref="L1:L11" si="2">(H1+J1)*K1</f>
        <v>0</v>
      </c>
      <c r="M1" s="21"/>
      <c r="N1" s="25">
        <f t="shared" ref="N1:N11" si="3">(H1+J1+L1)*M1</f>
        <v>0</v>
      </c>
      <c r="O1" s="21"/>
      <c r="P1" s="15">
        <f t="shared" ref="P1:P11" si="4">(H1+J1+L1+N1)*O1</f>
        <v>0</v>
      </c>
      <c r="Q1" s="33"/>
      <c r="R1" s="18"/>
      <c r="S1" s="21"/>
      <c r="T1" s="25">
        <f t="shared" ref="T1:T11" si="5">(H1+J1+L1+N1)*S1</f>
        <v>0</v>
      </c>
      <c r="U1" s="21"/>
      <c r="V1" s="25">
        <f t="shared" ref="V1:V11" si="6">(H1+J1+L1+N1)*U1</f>
        <v>0</v>
      </c>
      <c r="W1" s="21"/>
      <c r="X1" s="15">
        <f t="shared" ref="X1:X11" si="7">(H1+J1+L1+N1)*W1</f>
        <v>0</v>
      </c>
      <c r="Y1" s="29"/>
      <c r="Z1" s="29"/>
      <c r="AA1" s="20"/>
      <c r="AB1" s="25"/>
      <c r="AC1" s="25"/>
      <c r="AD1" s="25"/>
      <c r="AE1" s="25"/>
      <c r="AF1" s="25"/>
      <c r="AG1" s="25"/>
      <c r="AH1" s="25"/>
      <c r="AI1" s="25">
        <f t="shared" ref="AI1:AI10" si="8">H1+J1+L1+N1+P1+T1+V1+X1+AB1+AC1+AD1+AF1+AG1</f>
        <v>0</v>
      </c>
      <c r="AJ1" s="25"/>
      <c r="AK1" s="15">
        <f t="shared" ref="AK1:AK12" si="9">AI1+AJ1</f>
        <v>0</v>
      </c>
    </row>
    <row r="2" spans="1:37" x14ac:dyDescent="0.25">
      <c r="A2" s="73"/>
      <c r="B2" s="74"/>
      <c r="C2" s="21"/>
      <c r="D2" s="21"/>
      <c r="E2" s="21"/>
      <c r="F2" s="21">
        <v>3</v>
      </c>
      <c r="G2" s="21"/>
      <c r="H2" s="25">
        <f t="shared" si="0"/>
        <v>0</v>
      </c>
      <c r="I2" s="21"/>
      <c r="J2" s="25">
        <f t="shared" si="1"/>
        <v>0</v>
      </c>
      <c r="K2" s="25"/>
      <c r="L2" s="25">
        <f t="shared" si="2"/>
        <v>0</v>
      </c>
      <c r="M2" s="21"/>
      <c r="N2" s="25">
        <f t="shared" si="3"/>
        <v>0</v>
      </c>
      <c r="O2" s="21"/>
      <c r="P2" s="15">
        <f t="shared" si="4"/>
        <v>0</v>
      </c>
      <c r="Q2" s="33"/>
      <c r="R2" s="18"/>
      <c r="S2" s="21"/>
      <c r="T2" s="25">
        <f t="shared" si="5"/>
        <v>0</v>
      </c>
      <c r="U2" s="21"/>
      <c r="V2" s="25">
        <f t="shared" si="6"/>
        <v>0</v>
      </c>
      <c r="W2" s="21"/>
      <c r="X2" s="15">
        <f t="shared" si="7"/>
        <v>0</v>
      </c>
      <c r="Y2" s="29"/>
      <c r="Z2" s="29"/>
      <c r="AA2" s="20"/>
      <c r="AB2" s="25"/>
      <c r="AC2" s="25"/>
      <c r="AD2" s="25"/>
      <c r="AE2" s="25"/>
      <c r="AF2" s="25"/>
      <c r="AG2" s="25"/>
      <c r="AH2" s="25"/>
      <c r="AI2" s="25">
        <f t="shared" si="8"/>
        <v>0</v>
      </c>
      <c r="AJ2" s="25"/>
      <c r="AK2" s="15">
        <f t="shared" si="9"/>
        <v>0</v>
      </c>
    </row>
    <row r="3" spans="1:37" x14ac:dyDescent="0.25">
      <c r="A3" s="73"/>
      <c r="B3" s="74"/>
      <c r="C3" s="21"/>
      <c r="D3" s="21"/>
      <c r="E3" s="21"/>
      <c r="F3" s="21">
        <v>3</v>
      </c>
      <c r="G3" s="21"/>
      <c r="H3" s="25">
        <f t="shared" si="0"/>
        <v>0</v>
      </c>
      <c r="I3" s="21"/>
      <c r="J3" s="25">
        <f t="shared" si="1"/>
        <v>0</v>
      </c>
      <c r="K3" s="25"/>
      <c r="L3" s="25">
        <f t="shared" si="2"/>
        <v>0</v>
      </c>
      <c r="M3" s="21"/>
      <c r="N3" s="25">
        <f t="shared" si="3"/>
        <v>0</v>
      </c>
      <c r="O3" s="21"/>
      <c r="P3" s="15">
        <f t="shared" si="4"/>
        <v>0</v>
      </c>
      <c r="Q3" s="33"/>
      <c r="R3" s="18"/>
      <c r="S3" s="21"/>
      <c r="T3" s="25">
        <f t="shared" si="5"/>
        <v>0</v>
      </c>
      <c r="U3" s="21"/>
      <c r="V3" s="25">
        <f t="shared" si="6"/>
        <v>0</v>
      </c>
      <c r="W3" s="21"/>
      <c r="X3" s="15">
        <f t="shared" si="7"/>
        <v>0</v>
      </c>
      <c r="Y3" s="29"/>
      <c r="Z3" s="29"/>
      <c r="AA3" s="20"/>
      <c r="AB3" s="25"/>
      <c r="AC3" s="25"/>
      <c r="AD3" s="25"/>
      <c r="AE3" s="25"/>
      <c r="AF3" s="25"/>
      <c r="AG3" s="25"/>
      <c r="AH3" s="25"/>
      <c r="AI3" s="25">
        <f t="shared" si="8"/>
        <v>0</v>
      </c>
      <c r="AJ3" s="25"/>
      <c r="AK3" s="15">
        <f t="shared" si="9"/>
        <v>0</v>
      </c>
    </row>
    <row r="4" spans="1:37" x14ac:dyDescent="0.25">
      <c r="A4" s="73"/>
      <c r="B4" s="74"/>
      <c r="C4" s="21"/>
      <c r="D4" s="21"/>
      <c r="E4" s="21"/>
      <c r="F4" s="21">
        <v>2</v>
      </c>
      <c r="G4" s="21"/>
      <c r="H4" s="25">
        <f t="shared" si="0"/>
        <v>0</v>
      </c>
      <c r="I4" s="21"/>
      <c r="J4" s="25">
        <f t="shared" si="1"/>
        <v>0</v>
      </c>
      <c r="K4" s="25"/>
      <c r="L4" s="25">
        <f t="shared" si="2"/>
        <v>0</v>
      </c>
      <c r="M4" s="21"/>
      <c r="N4" s="25">
        <f t="shared" si="3"/>
        <v>0</v>
      </c>
      <c r="O4" s="21"/>
      <c r="P4" s="15">
        <f t="shared" si="4"/>
        <v>0</v>
      </c>
      <c r="Q4" s="33"/>
      <c r="R4" s="18"/>
      <c r="S4" s="21"/>
      <c r="T4" s="25">
        <f t="shared" si="5"/>
        <v>0</v>
      </c>
      <c r="U4" s="21"/>
      <c r="V4" s="25">
        <f t="shared" si="6"/>
        <v>0</v>
      </c>
      <c r="W4" s="21"/>
      <c r="X4" s="15">
        <f t="shared" si="7"/>
        <v>0</v>
      </c>
      <c r="Y4" s="29"/>
      <c r="Z4" s="29"/>
      <c r="AA4" s="20"/>
      <c r="AB4" s="25"/>
      <c r="AC4" s="25"/>
      <c r="AD4" s="25"/>
      <c r="AE4" s="25"/>
      <c r="AF4" s="25"/>
      <c r="AG4" s="25"/>
      <c r="AH4" s="25"/>
      <c r="AI4" s="25">
        <f t="shared" si="8"/>
        <v>0</v>
      </c>
      <c r="AJ4" s="25"/>
      <c r="AK4" s="15">
        <f t="shared" si="9"/>
        <v>0</v>
      </c>
    </row>
    <row r="5" spans="1:37" x14ac:dyDescent="0.25">
      <c r="A5" s="73"/>
      <c r="B5" s="74"/>
      <c r="C5" s="21"/>
      <c r="D5" s="21"/>
      <c r="E5" s="21"/>
      <c r="F5" s="21">
        <v>2</v>
      </c>
      <c r="G5" s="21"/>
      <c r="H5" s="25">
        <f t="shared" si="0"/>
        <v>0</v>
      </c>
      <c r="I5" s="21"/>
      <c r="J5" s="25">
        <f t="shared" si="1"/>
        <v>0</v>
      </c>
      <c r="K5" s="25"/>
      <c r="L5" s="25">
        <f t="shared" si="2"/>
        <v>0</v>
      </c>
      <c r="M5" s="21"/>
      <c r="N5" s="25">
        <f t="shared" si="3"/>
        <v>0</v>
      </c>
      <c r="O5" s="21"/>
      <c r="P5" s="15">
        <f t="shared" si="4"/>
        <v>0</v>
      </c>
      <c r="Q5" s="33"/>
      <c r="R5" s="18"/>
      <c r="S5" s="21"/>
      <c r="T5" s="25">
        <f t="shared" si="5"/>
        <v>0</v>
      </c>
      <c r="U5" s="21"/>
      <c r="V5" s="25">
        <f t="shared" si="6"/>
        <v>0</v>
      </c>
      <c r="W5" s="21"/>
      <c r="X5" s="15">
        <f t="shared" si="7"/>
        <v>0</v>
      </c>
      <c r="Y5" s="29"/>
      <c r="Z5" s="29"/>
      <c r="AA5" s="20"/>
      <c r="AB5" s="25"/>
      <c r="AC5" s="25"/>
      <c r="AD5" s="25"/>
      <c r="AE5" s="25"/>
      <c r="AF5" s="25"/>
      <c r="AG5" s="25"/>
      <c r="AH5" s="25"/>
      <c r="AI5" s="25">
        <f t="shared" si="8"/>
        <v>0</v>
      </c>
      <c r="AJ5" s="25"/>
      <c r="AK5" s="15">
        <f t="shared" si="9"/>
        <v>0</v>
      </c>
    </row>
    <row r="6" spans="1:37" x14ac:dyDescent="0.25">
      <c r="A6" s="73"/>
      <c r="B6" s="74"/>
      <c r="C6" s="21"/>
      <c r="D6" s="21"/>
      <c r="E6" s="21"/>
      <c r="F6" s="21">
        <v>2</v>
      </c>
      <c r="G6" s="21"/>
      <c r="H6" s="25">
        <f t="shared" si="0"/>
        <v>0</v>
      </c>
      <c r="I6" s="21"/>
      <c r="J6" s="25">
        <f t="shared" si="1"/>
        <v>0</v>
      </c>
      <c r="K6" s="25"/>
      <c r="L6" s="25">
        <f t="shared" si="2"/>
        <v>0</v>
      </c>
      <c r="M6" s="21"/>
      <c r="N6" s="25">
        <f t="shared" si="3"/>
        <v>0</v>
      </c>
      <c r="O6" s="21"/>
      <c r="P6" s="15">
        <f t="shared" si="4"/>
        <v>0</v>
      </c>
      <c r="Q6" s="33"/>
      <c r="R6" s="18"/>
      <c r="S6" s="21"/>
      <c r="T6" s="25">
        <f t="shared" si="5"/>
        <v>0</v>
      </c>
      <c r="U6" s="21"/>
      <c r="V6" s="25">
        <f t="shared" si="6"/>
        <v>0</v>
      </c>
      <c r="W6" s="21"/>
      <c r="X6" s="15">
        <f t="shared" si="7"/>
        <v>0</v>
      </c>
      <c r="Y6" s="29"/>
      <c r="Z6" s="29"/>
      <c r="AA6" s="20"/>
      <c r="AB6" s="25"/>
      <c r="AC6" s="25"/>
      <c r="AD6" s="25"/>
      <c r="AE6" s="25"/>
      <c r="AF6" s="25"/>
      <c r="AG6" s="25"/>
      <c r="AH6" s="25"/>
      <c r="AI6" s="25">
        <f t="shared" si="8"/>
        <v>0</v>
      </c>
      <c r="AJ6" s="25"/>
      <c r="AK6" s="15">
        <f t="shared" si="9"/>
        <v>0</v>
      </c>
    </row>
    <row r="7" spans="1:37" x14ac:dyDescent="0.25">
      <c r="A7" s="73"/>
      <c r="B7" s="74"/>
      <c r="C7" s="21"/>
      <c r="D7" s="21"/>
      <c r="E7" s="21"/>
      <c r="F7" s="21">
        <v>1</v>
      </c>
      <c r="G7" s="21"/>
      <c r="H7" s="25">
        <f t="shared" si="0"/>
        <v>0</v>
      </c>
      <c r="I7" s="21"/>
      <c r="J7" s="25">
        <f t="shared" si="1"/>
        <v>0</v>
      </c>
      <c r="K7" s="25"/>
      <c r="L7" s="25">
        <f t="shared" si="2"/>
        <v>0</v>
      </c>
      <c r="M7" s="21"/>
      <c r="N7" s="25">
        <f t="shared" si="3"/>
        <v>0</v>
      </c>
      <c r="O7" s="21"/>
      <c r="P7" s="15">
        <f t="shared" si="4"/>
        <v>0</v>
      </c>
      <c r="Q7" s="33"/>
      <c r="R7" s="18"/>
      <c r="S7" s="21"/>
      <c r="T7" s="25">
        <f t="shared" si="5"/>
        <v>0</v>
      </c>
      <c r="U7" s="21"/>
      <c r="V7" s="25">
        <f t="shared" si="6"/>
        <v>0</v>
      </c>
      <c r="W7" s="21"/>
      <c r="X7" s="15">
        <f t="shared" si="7"/>
        <v>0</v>
      </c>
      <c r="Y7" s="29"/>
      <c r="Z7" s="29"/>
      <c r="AA7" s="20"/>
      <c r="AB7" s="25"/>
      <c r="AC7" s="25"/>
      <c r="AD7" s="25"/>
      <c r="AE7" s="25"/>
      <c r="AF7" s="25"/>
      <c r="AG7" s="25"/>
      <c r="AH7" s="25"/>
      <c r="AI7" s="25">
        <f t="shared" si="8"/>
        <v>0</v>
      </c>
      <c r="AJ7" s="25"/>
      <c r="AK7" s="15">
        <f t="shared" si="9"/>
        <v>0</v>
      </c>
    </row>
    <row r="8" spans="1:37" x14ac:dyDescent="0.25">
      <c r="A8" s="73"/>
      <c r="B8" s="74"/>
      <c r="C8" s="21"/>
      <c r="D8" s="21"/>
      <c r="E8" s="21"/>
      <c r="F8" s="21">
        <v>2</v>
      </c>
      <c r="G8" s="21"/>
      <c r="H8" s="25">
        <f t="shared" si="0"/>
        <v>0</v>
      </c>
      <c r="I8" s="21"/>
      <c r="J8" s="25">
        <f t="shared" si="1"/>
        <v>0</v>
      </c>
      <c r="K8" s="25"/>
      <c r="L8" s="25">
        <f t="shared" si="2"/>
        <v>0</v>
      </c>
      <c r="M8" s="21"/>
      <c r="N8" s="25">
        <f t="shared" si="3"/>
        <v>0</v>
      </c>
      <c r="O8" s="21"/>
      <c r="P8" s="15">
        <f t="shared" si="4"/>
        <v>0</v>
      </c>
      <c r="Q8" s="33"/>
      <c r="R8" s="18"/>
      <c r="S8" s="21"/>
      <c r="T8" s="25">
        <f t="shared" si="5"/>
        <v>0</v>
      </c>
      <c r="U8" s="21"/>
      <c r="V8" s="25">
        <f t="shared" si="6"/>
        <v>0</v>
      </c>
      <c r="W8" s="21"/>
      <c r="X8" s="15">
        <f t="shared" si="7"/>
        <v>0</v>
      </c>
      <c r="Y8" s="29"/>
      <c r="Z8" s="29"/>
      <c r="AA8" s="20"/>
      <c r="AB8" s="25"/>
      <c r="AC8" s="25"/>
      <c r="AD8" s="25"/>
      <c r="AE8" s="25"/>
      <c r="AF8" s="25"/>
      <c r="AG8" s="25"/>
      <c r="AH8" s="25"/>
      <c r="AI8" s="25">
        <f t="shared" si="8"/>
        <v>0</v>
      </c>
      <c r="AJ8" s="25"/>
      <c r="AK8" s="15">
        <f t="shared" si="9"/>
        <v>0</v>
      </c>
    </row>
    <row r="9" spans="1:37" x14ac:dyDescent="0.25">
      <c r="A9" s="73"/>
      <c r="B9" s="74"/>
      <c r="C9" s="21"/>
      <c r="D9" s="21"/>
      <c r="E9" s="21"/>
      <c r="F9" s="21">
        <v>1</v>
      </c>
      <c r="G9" s="21"/>
      <c r="H9" s="25">
        <f t="shared" si="0"/>
        <v>0</v>
      </c>
      <c r="I9" s="21"/>
      <c r="J9" s="25">
        <f t="shared" si="1"/>
        <v>0</v>
      </c>
      <c r="K9" s="25"/>
      <c r="L9" s="25">
        <f t="shared" si="2"/>
        <v>0</v>
      </c>
      <c r="M9" s="21"/>
      <c r="N9" s="25">
        <f t="shared" si="3"/>
        <v>0</v>
      </c>
      <c r="O9" s="21"/>
      <c r="P9" s="15">
        <f t="shared" si="4"/>
        <v>0</v>
      </c>
      <c r="Q9" s="33"/>
      <c r="R9" s="18"/>
      <c r="S9" s="21"/>
      <c r="T9" s="25">
        <f t="shared" si="5"/>
        <v>0</v>
      </c>
      <c r="U9" s="21"/>
      <c r="V9" s="25">
        <f t="shared" si="6"/>
        <v>0</v>
      </c>
      <c r="W9" s="21"/>
      <c r="X9" s="15">
        <f t="shared" si="7"/>
        <v>0</v>
      </c>
      <c r="Y9" s="29"/>
      <c r="Z9" s="29"/>
      <c r="AA9" s="20"/>
      <c r="AB9" s="25"/>
      <c r="AC9" s="25"/>
      <c r="AD9" s="25"/>
      <c r="AE9" s="25"/>
      <c r="AF9" s="25"/>
      <c r="AG9" s="25"/>
      <c r="AH9" s="25"/>
      <c r="AI9" s="25">
        <f t="shared" si="8"/>
        <v>0</v>
      </c>
      <c r="AJ9" s="25"/>
      <c r="AK9" s="15">
        <f t="shared" si="9"/>
        <v>0</v>
      </c>
    </row>
    <row r="10" spans="1:37" x14ac:dyDescent="0.25">
      <c r="A10" s="73"/>
      <c r="B10" s="74"/>
      <c r="C10" s="21"/>
      <c r="D10" s="21"/>
      <c r="E10" s="21"/>
      <c r="F10" s="21">
        <v>2</v>
      </c>
      <c r="G10" s="21"/>
      <c r="H10" s="25">
        <f t="shared" si="0"/>
        <v>0</v>
      </c>
      <c r="I10" s="21"/>
      <c r="J10" s="25">
        <f t="shared" si="1"/>
        <v>0</v>
      </c>
      <c r="K10" s="25"/>
      <c r="L10" s="25">
        <f t="shared" si="2"/>
        <v>0</v>
      </c>
      <c r="M10" s="21"/>
      <c r="N10" s="25">
        <f t="shared" si="3"/>
        <v>0</v>
      </c>
      <c r="O10" s="21"/>
      <c r="P10" s="15">
        <f t="shared" si="4"/>
        <v>0</v>
      </c>
      <c r="Q10" s="33"/>
      <c r="R10" s="18">
        <f>(H10+J10+L10+N10)*Q10</f>
        <v>0</v>
      </c>
      <c r="S10" s="21"/>
      <c r="T10" s="25">
        <f t="shared" si="5"/>
        <v>0</v>
      </c>
      <c r="U10" s="21"/>
      <c r="V10" s="25">
        <f t="shared" si="6"/>
        <v>0</v>
      </c>
      <c r="W10" s="21"/>
      <c r="X10" s="15">
        <f t="shared" si="7"/>
        <v>0</v>
      </c>
      <c r="Y10" s="29"/>
      <c r="Z10" s="29"/>
      <c r="AA10" s="20"/>
      <c r="AB10" s="25"/>
      <c r="AC10" s="25"/>
      <c r="AD10" s="25"/>
      <c r="AE10" s="25"/>
      <c r="AF10" s="25"/>
      <c r="AG10" s="25"/>
      <c r="AH10" s="25"/>
      <c r="AI10" s="25">
        <f t="shared" si="8"/>
        <v>0</v>
      </c>
      <c r="AJ10" s="25"/>
      <c r="AK10" s="15">
        <f t="shared" si="9"/>
        <v>0</v>
      </c>
    </row>
    <row r="11" spans="1:37" x14ac:dyDescent="0.25">
      <c r="A11" s="73"/>
      <c r="B11" s="74"/>
      <c r="C11" s="21" t="s">
        <v>28</v>
      </c>
      <c r="D11" s="21"/>
      <c r="E11" s="21"/>
      <c r="F11" s="21">
        <v>2</v>
      </c>
      <c r="G11" s="52"/>
      <c r="H11" s="25"/>
      <c r="I11" s="21"/>
      <c r="J11" s="25">
        <f>AA11*I11</f>
        <v>0</v>
      </c>
      <c r="K11" s="25"/>
      <c r="L11" s="25">
        <f t="shared" si="2"/>
        <v>0</v>
      </c>
      <c r="M11" s="21"/>
      <c r="N11" s="25">
        <f t="shared" si="3"/>
        <v>0</v>
      </c>
      <c r="O11" s="21"/>
      <c r="P11" s="15">
        <f t="shared" si="4"/>
        <v>0</v>
      </c>
      <c r="Q11" s="33"/>
      <c r="R11" s="18">
        <f>(H11+J11+L11+N11)*Q11</f>
        <v>0</v>
      </c>
      <c r="S11" s="21"/>
      <c r="T11" s="25">
        <f t="shared" si="5"/>
        <v>0</v>
      </c>
      <c r="U11" s="21"/>
      <c r="V11" s="25">
        <f t="shared" si="6"/>
        <v>0</v>
      </c>
      <c r="W11" s="21"/>
      <c r="X11" s="15">
        <f t="shared" si="7"/>
        <v>0</v>
      </c>
      <c r="Y11" s="29"/>
      <c r="Z11" s="29"/>
      <c r="AA11" s="20">
        <f>G11*F11*4.2</f>
        <v>0</v>
      </c>
      <c r="AB11" s="25"/>
      <c r="AC11" s="25"/>
      <c r="AD11" s="25"/>
      <c r="AE11" s="25"/>
      <c r="AF11" s="25"/>
      <c r="AG11" s="25"/>
      <c r="AH11" s="25"/>
      <c r="AI11" s="25">
        <f>H11+J11+L11+N11+P11+T11+V11+X11+AB11+AC11+AD11+AF11+AG11+AA11</f>
        <v>0</v>
      </c>
      <c r="AJ11" s="25"/>
      <c r="AK11" s="15">
        <f t="shared" si="9"/>
        <v>0</v>
      </c>
    </row>
    <row r="12" spans="1:37" x14ac:dyDescent="0.25">
      <c r="A12" s="73"/>
      <c r="B12" s="74"/>
      <c r="C12" s="43" t="s">
        <v>74</v>
      </c>
      <c r="D12" s="21"/>
      <c r="E12" s="21"/>
      <c r="F12" s="21"/>
      <c r="G12" s="21"/>
      <c r="H12" s="25"/>
      <c r="I12" s="21"/>
      <c r="J12" s="38"/>
      <c r="K12" s="38"/>
      <c r="L12" s="38"/>
      <c r="M12" s="50"/>
      <c r="N12" s="38"/>
      <c r="O12" s="50"/>
      <c r="P12" s="34"/>
      <c r="Q12" s="33"/>
      <c r="R12" s="18"/>
      <c r="S12" s="21"/>
      <c r="T12" s="25"/>
      <c r="U12" s="21"/>
      <c r="V12" s="25"/>
      <c r="W12" s="21"/>
      <c r="X12" s="15"/>
      <c r="Y12" s="29"/>
      <c r="Z12" s="29"/>
      <c r="AA12" s="20"/>
      <c r="AB12" s="25"/>
      <c r="AC12" s="25"/>
      <c r="AD12" s="25"/>
      <c r="AE12" s="25"/>
      <c r="AF12" s="25"/>
      <c r="AG12" s="25"/>
      <c r="AH12" s="25"/>
      <c r="AI12" s="25">
        <f>H12+J12+L12+N12+P12+T12+V12+X12+AB12+AC12+AD12+AF12+AG12</f>
        <v>0</v>
      </c>
      <c r="AJ12" s="25"/>
      <c r="AK12" s="15">
        <f t="shared" si="9"/>
        <v>0</v>
      </c>
    </row>
    <row r="13" spans="1:37" x14ac:dyDescent="0.25">
      <c r="A13" s="73"/>
      <c r="B13" s="74"/>
      <c r="C13" s="43"/>
      <c r="D13" s="21"/>
      <c r="E13" s="21"/>
      <c r="F13" s="21"/>
      <c r="G13" s="21"/>
      <c r="H13" s="25"/>
      <c r="I13" s="21"/>
      <c r="J13" s="38"/>
      <c r="K13" s="38"/>
      <c r="L13" s="38"/>
      <c r="M13" s="50"/>
      <c r="N13" s="38"/>
      <c r="O13" s="50"/>
      <c r="P13" s="34"/>
      <c r="Q13" s="33"/>
      <c r="R13" s="18"/>
      <c r="S13" s="21"/>
      <c r="T13" s="25"/>
      <c r="U13" s="21"/>
      <c r="V13" s="25"/>
      <c r="W13" s="21"/>
      <c r="X13" s="15"/>
      <c r="Y13" s="29"/>
      <c r="Z13" s="29"/>
      <c r="AA13" s="20"/>
      <c r="AB13" s="25"/>
      <c r="AC13" s="25"/>
      <c r="AD13" s="25"/>
      <c r="AE13" s="25"/>
      <c r="AF13" s="25"/>
      <c r="AG13" s="25"/>
      <c r="AH13" s="25"/>
      <c r="AI13" s="25"/>
      <c r="AJ13" s="25"/>
      <c r="AK13" s="15">
        <f>AH13</f>
        <v>0</v>
      </c>
    </row>
    <row r="14" spans="1:37" x14ac:dyDescent="0.25">
      <c r="A14" s="73"/>
      <c r="B14" s="74"/>
      <c r="C14" s="22" t="s">
        <v>12</v>
      </c>
      <c r="D14" s="22"/>
      <c r="E14" s="22"/>
      <c r="F14" s="53">
        <f>SUM(F1:F13)</f>
        <v>22</v>
      </c>
      <c r="G14" s="22"/>
      <c r="H14" s="26">
        <f>SUM(H1:H11)</f>
        <v>0</v>
      </c>
      <c r="I14" s="22"/>
      <c r="J14" s="26">
        <f>SUM(J1:J11)</f>
        <v>0</v>
      </c>
      <c r="K14" s="26"/>
      <c r="L14" s="26">
        <f>SUM(L1:L11)</f>
        <v>0</v>
      </c>
      <c r="M14" s="22"/>
      <c r="N14" s="26">
        <f>SUM(N1:N11)</f>
        <v>0</v>
      </c>
      <c r="O14" s="22"/>
      <c r="P14" s="16">
        <f>SUM(P1:P11)</f>
        <v>0</v>
      </c>
      <c r="Q14" s="36"/>
      <c r="R14" s="17">
        <f>SUM(R1:R11)</f>
        <v>0</v>
      </c>
      <c r="S14" s="22"/>
      <c r="T14" s="26">
        <f>SUM(T1:T11)</f>
        <v>0</v>
      </c>
      <c r="U14" s="22"/>
      <c r="V14" s="26">
        <f>SUM(V1:V11)</f>
        <v>0</v>
      </c>
      <c r="W14" s="22"/>
      <c r="X14" s="16">
        <f>SUM(X1:X11)</f>
        <v>0</v>
      </c>
      <c r="Y14" s="36"/>
      <c r="Z14" s="30"/>
      <c r="AA14" s="16">
        <f>AA11</f>
        <v>0</v>
      </c>
      <c r="AB14" s="26">
        <f t="shared" ref="AB14:AG14" si="10">SUM(AB1:AB13)</f>
        <v>0</v>
      </c>
      <c r="AC14" s="26">
        <f t="shared" si="10"/>
        <v>0</v>
      </c>
      <c r="AD14" s="26">
        <f t="shared" si="10"/>
        <v>0</v>
      </c>
      <c r="AE14" s="26">
        <f t="shared" si="10"/>
        <v>0</v>
      </c>
      <c r="AF14" s="26">
        <f t="shared" si="10"/>
        <v>0</v>
      </c>
      <c r="AG14" s="26">
        <f t="shared" si="10"/>
        <v>0</v>
      </c>
      <c r="AH14" s="26">
        <f>AH13</f>
        <v>0</v>
      </c>
      <c r="AI14" s="26">
        <f>SUM(AI1:AI13)</f>
        <v>0</v>
      </c>
      <c r="AJ14" s="26"/>
      <c r="AK14" s="16">
        <f>SUM(AK1:AK13)</f>
        <v>0</v>
      </c>
    </row>
  </sheetData>
  <mergeCells count="2">
    <mergeCell ref="A1:A14"/>
    <mergeCell ref="B1:B1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1"/>
  <sheetViews>
    <sheetView zoomScale="85" zoomScaleNormal="85" workbookViewId="0">
      <selection activeCell="M37" sqref="M37"/>
    </sheetView>
  </sheetViews>
  <sheetFormatPr defaultColWidth="1.7109375" defaultRowHeight="11.25" x14ac:dyDescent="0.15"/>
  <cols>
    <col min="1" max="1" width="2" style="1" customWidth="1"/>
    <col min="2" max="16" width="1.7109375" style="1"/>
    <col min="17" max="20" width="2.5703125" style="1" customWidth="1"/>
    <col min="21" max="76" width="1.7109375" style="1"/>
    <col min="77" max="77" width="2.28515625" style="1" customWidth="1"/>
    <col min="78" max="16384" width="1.7109375" style="1"/>
  </cols>
  <sheetData>
    <row r="1" spans="1:118" s="4" customFormat="1" ht="27.6" customHeight="1" x14ac:dyDescent="0.15">
      <c r="A1" s="102" t="s">
        <v>0</v>
      </c>
      <c r="B1" s="103"/>
      <c r="C1" s="104"/>
      <c r="D1" s="111" t="s">
        <v>1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  <c r="Q1" s="122" t="s">
        <v>2</v>
      </c>
      <c r="R1" s="123"/>
      <c r="S1" s="123"/>
      <c r="T1" s="124"/>
      <c r="U1" s="118" t="s">
        <v>3</v>
      </c>
      <c r="V1" s="119"/>
      <c r="W1" s="122" t="s">
        <v>4</v>
      </c>
      <c r="X1" s="123"/>
      <c r="Y1" s="124"/>
      <c r="Z1" s="100" t="s">
        <v>5</v>
      </c>
      <c r="AA1" s="100"/>
      <c r="AB1" s="100"/>
      <c r="AC1" s="122" t="s">
        <v>19</v>
      </c>
      <c r="AD1" s="123"/>
      <c r="AE1" s="123"/>
      <c r="AF1" s="124"/>
      <c r="AG1" s="100" t="s">
        <v>18</v>
      </c>
      <c r="AH1" s="100"/>
      <c r="AI1" s="100"/>
      <c r="AJ1" s="100"/>
      <c r="AK1" s="100"/>
      <c r="AL1" s="131" t="s">
        <v>17</v>
      </c>
      <c r="AM1" s="132"/>
      <c r="AN1" s="132"/>
      <c r="AO1" s="132"/>
      <c r="AP1" s="132"/>
      <c r="AQ1" s="133"/>
      <c r="AR1" s="131" t="s">
        <v>16</v>
      </c>
      <c r="AS1" s="132"/>
      <c r="AT1" s="132"/>
      <c r="AU1" s="132"/>
      <c r="AV1" s="132"/>
      <c r="AW1" s="133"/>
      <c r="AX1" s="131" t="s">
        <v>15</v>
      </c>
      <c r="AY1" s="132"/>
      <c r="AZ1" s="132"/>
      <c r="BA1" s="132"/>
      <c r="BB1" s="132"/>
      <c r="BC1" s="133"/>
      <c r="BD1" s="131" t="s">
        <v>14</v>
      </c>
      <c r="BE1" s="132"/>
      <c r="BF1" s="132"/>
      <c r="BG1" s="132"/>
      <c r="BH1" s="132"/>
      <c r="BI1" s="133"/>
      <c r="BJ1" s="131" t="s">
        <v>9</v>
      </c>
      <c r="BK1" s="132"/>
      <c r="BL1" s="132"/>
      <c r="BM1" s="132"/>
      <c r="BN1" s="132"/>
      <c r="BO1" s="133"/>
      <c r="BP1" s="131" t="s">
        <v>20</v>
      </c>
      <c r="BQ1" s="132"/>
      <c r="BR1" s="132"/>
      <c r="BS1" s="132"/>
      <c r="BT1" s="132"/>
      <c r="BU1" s="133"/>
      <c r="BV1" s="131" t="s">
        <v>26</v>
      </c>
      <c r="BW1" s="132"/>
      <c r="BX1" s="132"/>
      <c r="BY1" s="132"/>
      <c r="BZ1" s="132"/>
      <c r="CA1" s="133"/>
      <c r="CB1" s="100" t="s">
        <v>10</v>
      </c>
      <c r="CC1" s="100"/>
      <c r="CD1" s="100"/>
      <c r="CE1" s="100"/>
      <c r="CF1" s="100" t="s">
        <v>21</v>
      </c>
      <c r="CG1" s="100"/>
      <c r="CH1" s="100"/>
      <c r="CI1" s="100"/>
      <c r="CJ1" s="100" t="s">
        <v>23</v>
      </c>
      <c r="CK1" s="100"/>
      <c r="CL1" s="100"/>
      <c r="CM1" s="100"/>
      <c r="CN1" s="134" t="s">
        <v>22</v>
      </c>
      <c r="CO1" s="134"/>
      <c r="CP1" s="134"/>
      <c r="CQ1" s="134"/>
      <c r="CR1" s="100" t="s">
        <v>29</v>
      </c>
      <c r="CS1" s="100"/>
      <c r="CT1" s="100"/>
      <c r="CU1" s="100"/>
      <c r="CV1" s="100"/>
      <c r="CW1" s="100"/>
      <c r="CX1" s="100"/>
      <c r="CY1" s="100"/>
      <c r="CZ1" s="135" t="s">
        <v>12</v>
      </c>
      <c r="DA1" s="135"/>
      <c r="DB1" s="135"/>
      <c r="DC1" s="135"/>
      <c r="DD1" s="135"/>
      <c r="DE1" s="100" t="s">
        <v>25</v>
      </c>
      <c r="DF1" s="100"/>
      <c r="DG1" s="100"/>
      <c r="DH1" s="100"/>
      <c r="DI1" s="100"/>
      <c r="DJ1" s="135" t="s">
        <v>13</v>
      </c>
      <c r="DK1" s="135"/>
      <c r="DL1" s="135"/>
      <c r="DM1" s="135"/>
      <c r="DN1" s="135"/>
    </row>
    <row r="2" spans="1:118" s="2" customFormat="1" ht="13.15" customHeight="1" x14ac:dyDescent="0.2">
      <c r="A2" s="105"/>
      <c r="B2" s="106"/>
      <c r="C2" s="107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125"/>
      <c r="R2" s="126"/>
      <c r="S2" s="126"/>
      <c r="T2" s="127"/>
      <c r="U2" s="120"/>
      <c r="V2" s="121"/>
      <c r="W2" s="125"/>
      <c r="X2" s="126"/>
      <c r="Y2" s="127"/>
      <c r="Z2" s="100"/>
      <c r="AA2" s="100"/>
      <c r="AB2" s="100"/>
      <c r="AC2" s="125"/>
      <c r="AD2" s="126"/>
      <c r="AE2" s="126"/>
      <c r="AF2" s="127"/>
      <c r="AG2" s="100"/>
      <c r="AH2" s="100"/>
      <c r="AI2" s="100"/>
      <c r="AJ2" s="100"/>
      <c r="AK2" s="100"/>
      <c r="AL2" s="134" t="s">
        <v>6</v>
      </c>
      <c r="AM2" s="134"/>
      <c r="AN2" s="134"/>
      <c r="AO2" s="128" t="s">
        <v>7</v>
      </c>
      <c r="AP2" s="129"/>
      <c r="AQ2" s="130"/>
      <c r="AR2" s="134" t="s">
        <v>6</v>
      </c>
      <c r="AS2" s="134"/>
      <c r="AT2" s="134"/>
      <c r="AU2" s="128" t="s">
        <v>7</v>
      </c>
      <c r="AV2" s="129"/>
      <c r="AW2" s="130"/>
      <c r="AX2" s="134" t="s">
        <v>8</v>
      </c>
      <c r="AY2" s="134"/>
      <c r="AZ2" s="134"/>
      <c r="BA2" s="128" t="s">
        <v>7</v>
      </c>
      <c r="BB2" s="129"/>
      <c r="BC2" s="130"/>
      <c r="BD2" s="134" t="s">
        <v>6</v>
      </c>
      <c r="BE2" s="134"/>
      <c r="BF2" s="134"/>
      <c r="BG2" s="128" t="s">
        <v>7</v>
      </c>
      <c r="BH2" s="129"/>
      <c r="BI2" s="130"/>
      <c r="BJ2" s="134" t="s">
        <v>6</v>
      </c>
      <c r="BK2" s="134"/>
      <c r="BL2" s="134"/>
      <c r="BM2" s="128" t="s">
        <v>7</v>
      </c>
      <c r="BN2" s="129"/>
      <c r="BO2" s="130"/>
      <c r="BP2" s="134" t="s">
        <v>6</v>
      </c>
      <c r="BQ2" s="134"/>
      <c r="BR2" s="134"/>
      <c r="BS2" s="128" t="s">
        <v>7</v>
      </c>
      <c r="BT2" s="129"/>
      <c r="BU2" s="130"/>
      <c r="BV2" s="134" t="s">
        <v>6</v>
      </c>
      <c r="BW2" s="134"/>
      <c r="BX2" s="134"/>
      <c r="BY2" s="128" t="s">
        <v>7</v>
      </c>
      <c r="BZ2" s="129"/>
      <c r="CA2" s="13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34"/>
      <c r="CO2" s="134"/>
      <c r="CP2" s="134"/>
      <c r="CQ2" s="134"/>
      <c r="CR2" s="100" t="s">
        <v>11</v>
      </c>
      <c r="CS2" s="100"/>
      <c r="CT2" s="100"/>
      <c r="CU2" s="100"/>
      <c r="CV2" s="100" t="s">
        <v>24</v>
      </c>
      <c r="CW2" s="100"/>
      <c r="CX2" s="100"/>
      <c r="CY2" s="100"/>
      <c r="CZ2" s="135"/>
      <c r="DA2" s="135"/>
      <c r="DB2" s="135"/>
      <c r="DC2" s="135"/>
      <c r="DD2" s="135"/>
      <c r="DE2" s="100"/>
      <c r="DF2" s="100"/>
      <c r="DG2" s="100"/>
      <c r="DH2" s="100"/>
      <c r="DI2" s="100"/>
      <c r="DJ2" s="135"/>
      <c r="DK2" s="135"/>
      <c r="DL2" s="135"/>
      <c r="DM2" s="135"/>
      <c r="DN2" s="135"/>
    </row>
    <row r="3" spans="1:118" s="3" customFormat="1" ht="10.15" customHeight="1" x14ac:dyDescent="0.15">
      <c r="A3" s="108">
        <v>1</v>
      </c>
      <c r="B3" s="109"/>
      <c r="C3" s="110"/>
      <c r="D3" s="108">
        <v>2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  <c r="Q3" s="108">
        <v>3</v>
      </c>
      <c r="R3" s="109"/>
      <c r="S3" s="109"/>
      <c r="T3" s="110"/>
      <c r="U3" s="108">
        <v>4</v>
      </c>
      <c r="V3" s="110"/>
      <c r="W3" s="108">
        <v>5</v>
      </c>
      <c r="X3" s="109"/>
      <c r="Y3" s="110"/>
      <c r="Z3" s="101">
        <v>6</v>
      </c>
      <c r="AA3" s="101"/>
      <c r="AB3" s="101"/>
      <c r="AC3" s="108">
        <v>7</v>
      </c>
      <c r="AD3" s="109"/>
      <c r="AE3" s="109"/>
      <c r="AF3" s="110"/>
      <c r="AG3" s="101">
        <v>8</v>
      </c>
      <c r="AH3" s="101"/>
      <c r="AI3" s="101"/>
      <c r="AJ3" s="101"/>
      <c r="AK3" s="101"/>
      <c r="AL3" s="101">
        <v>9</v>
      </c>
      <c r="AM3" s="101"/>
      <c r="AN3" s="101"/>
      <c r="AO3" s="108">
        <v>10</v>
      </c>
      <c r="AP3" s="109"/>
      <c r="AQ3" s="110"/>
      <c r="AR3" s="101">
        <v>11</v>
      </c>
      <c r="AS3" s="101"/>
      <c r="AT3" s="101"/>
      <c r="AU3" s="108">
        <v>12</v>
      </c>
      <c r="AV3" s="109"/>
      <c r="AW3" s="110"/>
      <c r="AX3" s="101">
        <v>13</v>
      </c>
      <c r="AY3" s="101"/>
      <c r="AZ3" s="101"/>
      <c r="BA3" s="108">
        <v>14</v>
      </c>
      <c r="BB3" s="109"/>
      <c r="BC3" s="110"/>
      <c r="BD3" s="101">
        <v>15</v>
      </c>
      <c r="BE3" s="101"/>
      <c r="BF3" s="101"/>
      <c r="BG3" s="108">
        <v>16</v>
      </c>
      <c r="BH3" s="109"/>
      <c r="BI3" s="110"/>
      <c r="BJ3" s="101">
        <v>17</v>
      </c>
      <c r="BK3" s="101"/>
      <c r="BL3" s="101"/>
      <c r="BM3" s="108">
        <v>18</v>
      </c>
      <c r="BN3" s="109"/>
      <c r="BO3" s="110"/>
      <c r="BP3" s="101">
        <v>19</v>
      </c>
      <c r="BQ3" s="101"/>
      <c r="BR3" s="101"/>
      <c r="BS3" s="108">
        <v>20</v>
      </c>
      <c r="BT3" s="109"/>
      <c r="BU3" s="110"/>
      <c r="BV3" s="101">
        <v>21</v>
      </c>
      <c r="BW3" s="101"/>
      <c r="BX3" s="101"/>
      <c r="BY3" s="108">
        <v>22</v>
      </c>
      <c r="BZ3" s="109"/>
      <c r="CA3" s="110"/>
      <c r="CB3" s="101">
        <v>23</v>
      </c>
      <c r="CC3" s="101"/>
      <c r="CD3" s="101"/>
      <c r="CE3" s="101"/>
      <c r="CF3" s="101">
        <v>24</v>
      </c>
      <c r="CG3" s="101"/>
      <c r="CH3" s="101"/>
      <c r="CI3" s="101"/>
      <c r="CJ3" s="101">
        <v>25</v>
      </c>
      <c r="CK3" s="101"/>
      <c r="CL3" s="101"/>
      <c r="CM3" s="101"/>
      <c r="CN3" s="101">
        <v>26</v>
      </c>
      <c r="CO3" s="101"/>
      <c r="CP3" s="101"/>
      <c r="CQ3" s="101"/>
      <c r="CR3" s="101">
        <v>27</v>
      </c>
      <c r="CS3" s="101"/>
      <c r="CT3" s="101"/>
      <c r="CU3" s="101"/>
      <c r="CV3" s="101">
        <v>28</v>
      </c>
      <c r="CW3" s="101"/>
      <c r="CX3" s="101"/>
      <c r="CY3" s="101"/>
      <c r="CZ3" s="108">
        <v>29</v>
      </c>
      <c r="DA3" s="109"/>
      <c r="DB3" s="109"/>
      <c r="DC3" s="109"/>
      <c r="DD3" s="110"/>
      <c r="DE3" s="101">
        <v>30</v>
      </c>
      <c r="DF3" s="101"/>
      <c r="DG3" s="101"/>
      <c r="DH3" s="101"/>
      <c r="DI3" s="101"/>
      <c r="DJ3" s="108">
        <v>31</v>
      </c>
      <c r="DK3" s="109"/>
      <c r="DL3" s="109"/>
      <c r="DM3" s="109"/>
      <c r="DN3" s="110"/>
    </row>
    <row r="4" spans="1:118" x14ac:dyDescent="0.15">
      <c r="A4" s="137"/>
      <c r="B4" s="138"/>
      <c r="C4" s="139"/>
      <c r="D4" s="146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8"/>
      <c r="Q4" s="117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136">
        <f t="shared" ref="AG4:AG9" si="0">W4*Z4*AC4</f>
        <v>0</v>
      </c>
      <c r="AH4" s="136"/>
      <c r="AI4" s="136"/>
      <c r="AJ4" s="136"/>
      <c r="AK4" s="136"/>
      <c r="AL4" s="83"/>
      <c r="AM4" s="83"/>
      <c r="AN4" s="83"/>
      <c r="AO4" s="83"/>
      <c r="AP4" s="83"/>
      <c r="AQ4" s="83"/>
      <c r="AR4" s="83"/>
      <c r="AS4" s="83"/>
      <c r="AT4" s="83"/>
      <c r="AU4" s="136">
        <f t="shared" ref="AU4:AU9" si="1">(AG4+AO4)*AR4</f>
        <v>0</v>
      </c>
      <c r="AV4" s="136"/>
      <c r="AW4" s="136"/>
      <c r="AX4" s="83"/>
      <c r="AY4" s="83"/>
      <c r="AZ4" s="83"/>
      <c r="BA4" s="83">
        <f>(AG4+AO4+AU4)*AX4</f>
        <v>0</v>
      </c>
      <c r="BB4" s="83"/>
      <c r="BC4" s="83"/>
      <c r="BD4" s="83"/>
      <c r="BE4" s="83"/>
      <c r="BF4" s="83"/>
      <c r="BG4" s="83">
        <f>(AG4+AO4+AU4+BA4)*BD4</f>
        <v>0</v>
      </c>
      <c r="BH4" s="83"/>
      <c r="BI4" s="83"/>
      <c r="BJ4" s="101"/>
      <c r="BK4" s="101"/>
      <c r="BL4" s="101"/>
      <c r="BM4" s="108">
        <f>(AG4+AO4+AU4+BA4)*BJ4</f>
        <v>0</v>
      </c>
      <c r="BN4" s="109"/>
      <c r="BO4" s="110"/>
      <c r="BP4" s="101"/>
      <c r="BQ4" s="101"/>
      <c r="BR4" s="101"/>
      <c r="BS4" s="108">
        <f>(AG4+AO4+AU4+BA4)*BP4</f>
        <v>0</v>
      </c>
      <c r="BT4" s="109"/>
      <c r="BU4" s="110"/>
      <c r="BV4" s="101"/>
      <c r="BW4" s="101"/>
      <c r="BX4" s="101"/>
      <c r="BY4" s="108">
        <f>(AG4+AO4+AU4+BA4)*BV4</f>
        <v>0</v>
      </c>
      <c r="BZ4" s="109"/>
      <c r="CA4" s="110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8">
        <f t="shared" ref="CZ4:CZ28" si="2">AG4+AO4+AU4+BA4+BG4+BM4+BS4+BY4+CB4+CF4+CJ4+CR4+CV4</f>
        <v>0</v>
      </c>
      <c r="DA4" s="109"/>
      <c r="DB4" s="109"/>
      <c r="DC4" s="109"/>
      <c r="DD4" s="110"/>
      <c r="DE4" s="108"/>
      <c r="DF4" s="109"/>
      <c r="DG4" s="109"/>
      <c r="DH4" s="109"/>
      <c r="DI4" s="110"/>
      <c r="DJ4" s="108">
        <f t="shared" ref="DJ4:DJ9" si="3">CZ4+DE4</f>
        <v>0</v>
      </c>
      <c r="DK4" s="109"/>
      <c r="DL4" s="109"/>
      <c r="DM4" s="109"/>
      <c r="DN4" s="110"/>
    </row>
    <row r="5" spans="1:118" x14ac:dyDescent="0.15">
      <c r="A5" s="140"/>
      <c r="B5" s="141"/>
      <c r="C5" s="142"/>
      <c r="D5" s="149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1"/>
      <c r="Q5" s="117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136">
        <f t="shared" si="0"/>
        <v>0</v>
      </c>
      <c r="AH5" s="136"/>
      <c r="AI5" s="136"/>
      <c r="AJ5" s="136"/>
      <c r="AK5" s="136"/>
      <c r="AL5" s="83"/>
      <c r="AM5" s="83"/>
      <c r="AN5" s="83"/>
      <c r="AO5" s="83"/>
      <c r="AP5" s="83"/>
      <c r="AQ5" s="83"/>
      <c r="AR5" s="83"/>
      <c r="AS5" s="83"/>
      <c r="AT5" s="83"/>
      <c r="AU5" s="136">
        <f t="shared" si="1"/>
        <v>0</v>
      </c>
      <c r="AV5" s="136"/>
      <c r="AW5" s="136"/>
      <c r="AX5" s="83"/>
      <c r="AY5" s="83"/>
      <c r="AZ5" s="83"/>
      <c r="BA5" s="83">
        <f t="shared" ref="BA5:BA28" si="4">(AG5+AO5+AU5)*AX5</f>
        <v>0</v>
      </c>
      <c r="BB5" s="83"/>
      <c r="BC5" s="83"/>
      <c r="BD5" s="83"/>
      <c r="BE5" s="83"/>
      <c r="BF5" s="83"/>
      <c r="BG5" s="83">
        <f t="shared" ref="BG5:BG28" si="5">(AG5+AO5+AU5+BA5)*BD5</f>
        <v>0</v>
      </c>
      <c r="BH5" s="83"/>
      <c r="BI5" s="83"/>
      <c r="BJ5" s="101"/>
      <c r="BK5" s="101"/>
      <c r="BL5" s="101"/>
      <c r="BM5" s="108">
        <f t="shared" ref="BM5:BM28" si="6">(AG5+AO5+AU5+BA5)*BJ5</f>
        <v>0</v>
      </c>
      <c r="BN5" s="109"/>
      <c r="BO5" s="110"/>
      <c r="BP5" s="101"/>
      <c r="BQ5" s="101"/>
      <c r="BR5" s="101"/>
      <c r="BS5" s="108">
        <f t="shared" ref="BS5:BS28" si="7">(AG5+AO5+AU5+BA5)*BP5</f>
        <v>0</v>
      </c>
      <c r="BT5" s="109"/>
      <c r="BU5" s="110"/>
      <c r="BV5" s="101"/>
      <c r="BW5" s="101"/>
      <c r="BX5" s="101"/>
      <c r="BY5" s="108">
        <f t="shared" ref="BY5:BY28" si="8">(AG5+AO5+AU5+BA5)*BV5</f>
        <v>0</v>
      </c>
      <c r="BZ5" s="109"/>
      <c r="CA5" s="110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8">
        <f t="shared" si="2"/>
        <v>0</v>
      </c>
      <c r="DA5" s="109"/>
      <c r="DB5" s="109"/>
      <c r="DC5" s="109"/>
      <c r="DD5" s="110"/>
      <c r="DE5" s="108"/>
      <c r="DF5" s="109"/>
      <c r="DG5" s="109"/>
      <c r="DH5" s="109"/>
      <c r="DI5" s="110"/>
      <c r="DJ5" s="108">
        <f t="shared" si="3"/>
        <v>0</v>
      </c>
      <c r="DK5" s="109"/>
      <c r="DL5" s="109"/>
      <c r="DM5" s="109"/>
      <c r="DN5" s="110"/>
    </row>
    <row r="6" spans="1:118" x14ac:dyDescent="0.15">
      <c r="A6" s="140"/>
      <c r="B6" s="141"/>
      <c r="C6" s="142"/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1"/>
      <c r="Q6" s="117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136">
        <f t="shared" si="0"/>
        <v>0</v>
      </c>
      <c r="AH6" s="136"/>
      <c r="AI6" s="136"/>
      <c r="AJ6" s="136"/>
      <c r="AK6" s="136"/>
      <c r="AL6" s="83"/>
      <c r="AM6" s="83"/>
      <c r="AN6" s="83"/>
      <c r="AO6" s="83"/>
      <c r="AP6" s="83"/>
      <c r="AQ6" s="83"/>
      <c r="AR6" s="83"/>
      <c r="AS6" s="83"/>
      <c r="AT6" s="83"/>
      <c r="AU6" s="136">
        <f t="shared" si="1"/>
        <v>0</v>
      </c>
      <c r="AV6" s="136"/>
      <c r="AW6" s="136"/>
      <c r="AX6" s="83"/>
      <c r="AY6" s="83"/>
      <c r="AZ6" s="83"/>
      <c r="BA6" s="83">
        <f t="shared" si="4"/>
        <v>0</v>
      </c>
      <c r="BB6" s="83"/>
      <c r="BC6" s="83"/>
      <c r="BD6" s="83"/>
      <c r="BE6" s="83"/>
      <c r="BF6" s="83"/>
      <c r="BG6" s="83">
        <f t="shared" si="5"/>
        <v>0</v>
      </c>
      <c r="BH6" s="83"/>
      <c r="BI6" s="83"/>
      <c r="BJ6" s="101"/>
      <c r="BK6" s="101"/>
      <c r="BL6" s="101"/>
      <c r="BM6" s="108">
        <f t="shared" si="6"/>
        <v>0</v>
      </c>
      <c r="BN6" s="109"/>
      <c r="BO6" s="110"/>
      <c r="BP6" s="101"/>
      <c r="BQ6" s="101"/>
      <c r="BR6" s="101"/>
      <c r="BS6" s="108">
        <f t="shared" si="7"/>
        <v>0</v>
      </c>
      <c r="BT6" s="109"/>
      <c r="BU6" s="110"/>
      <c r="BV6" s="101"/>
      <c r="BW6" s="101"/>
      <c r="BX6" s="101"/>
      <c r="BY6" s="108">
        <f t="shared" si="8"/>
        <v>0</v>
      </c>
      <c r="BZ6" s="109"/>
      <c r="CA6" s="110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8">
        <f t="shared" si="2"/>
        <v>0</v>
      </c>
      <c r="DA6" s="109"/>
      <c r="DB6" s="109"/>
      <c r="DC6" s="109"/>
      <c r="DD6" s="110"/>
      <c r="DE6" s="108"/>
      <c r="DF6" s="109"/>
      <c r="DG6" s="109"/>
      <c r="DH6" s="109"/>
      <c r="DI6" s="110"/>
      <c r="DJ6" s="108">
        <f t="shared" si="3"/>
        <v>0</v>
      </c>
      <c r="DK6" s="109"/>
      <c r="DL6" s="109"/>
      <c r="DM6" s="109"/>
      <c r="DN6" s="110"/>
    </row>
    <row r="7" spans="1:118" x14ac:dyDescent="0.15">
      <c r="A7" s="140"/>
      <c r="B7" s="141"/>
      <c r="C7" s="142"/>
      <c r="D7" s="149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1"/>
      <c r="Q7" s="117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136">
        <f t="shared" si="0"/>
        <v>0</v>
      </c>
      <c r="AH7" s="136"/>
      <c r="AI7" s="136"/>
      <c r="AJ7" s="136"/>
      <c r="AK7" s="136"/>
      <c r="AL7" s="83"/>
      <c r="AM7" s="83"/>
      <c r="AN7" s="83"/>
      <c r="AO7" s="83"/>
      <c r="AP7" s="83"/>
      <c r="AQ7" s="83"/>
      <c r="AR7" s="83"/>
      <c r="AS7" s="83"/>
      <c r="AT7" s="83"/>
      <c r="AU7" s="136">
        <f t="shared" si="1"/>
        <v>0</v>
      </c>
      <c r="AV7" s="136"/>
      <c r="AW7" s="136"/>
      <c r="AX7" s="83"/>
      <c r="AY7" s="83"/>
      <c r="AZ7" s="83"/>
      <c r="BA7" s="83">
        <f t="shared" si="4"/>
        <v>0</v>
      </c>
      <c r="BB7" s="83"/>
      <c r="BC7" s="83"/>
      <c r="BD7" s="83"/>
      <c r="BE7" s="83"/>
      <c r="BF7" s="83"/>
      <c r="BG7" s="83">
        <f t="shared" si="5"/>
        <v>0</v>
      </c>
      <c r="BH7" s="83"/>
      <c r="BI7" s="83"/>
      <c r="BJ7" s="101"/>
      <c r="BK7" s="101"/>
      <c r="BL7" s="101"/>
      <c r="BM7" s="108">
        <f t="shared" si="6"/>
        <v>0</v>
      </c>
      <c r="BN7" s="109"/>
      <c r="BO7" s="110"/>
      <c r="BP7" s="101"/>
      <c r="BQ7" s="101"/>
      <c r="BR7" s="101"/>
      <c r="BS7" s="108">
        <f t="shared" si="7"/>
        <v>0</v>
      </c>
      <c r="BT7" s="109"/>
      <c r="BU7" s="110"/>
      <c r="BV7" s="101"/>
      <c r="BW7" s="101"/>
      <c r="BX7" s="101"/>
      <c r="BY7" s="108">
        <f t="shared" si="8"/>
        <v>0</v>
      </c>
      <c r="BZ7" s="109"/>
      <c r="CA7" s="110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8">
        <f t="shared" si="2"/>
        <v>0</v>
      </c>
      <c r="DA7" s="109"/>
      <c r="DB7" s="109"/>
      <c r="DC7" s="109"/>
      <c r="DD7" s="110"/>
      <c r="DE7" s="108"/>
      <c r="DF7" s="109"/>
      <c r="DG7" s="109"/>
      <c r="DH7" s="109"/>
      <c r="DI7" s="110"/>
      <c r="DJ7" s="108">
        <f t="shared" si="3"/>
        <v>0</v>
      </c>
      <c r="DK7" s="109"/>
      <c r="DL7" s="109"/>
      <c r="DM7" s="109"/>
      <c r="DN7" s="110"/>
    </row>
    <row r="8" spans="1:118" x14ac:dyDescent="0.15">
      <c r="A8" s="140"/>
      <c r="B8" s="141"/>
      <c r="C8" s="142"/>
      <c r="D8" s="149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1"/>
      <c r="Q8" s="117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136">
        <f t="shared" si="0"/>
        <v>0</v>
      </c>
      <c r="AH8" s="136"/>
      <c r="AI8" s="136"/>
      <c r="AJ8" s="136"/>
      <c r="AK8" s="136"/>
      <c r="AL8" s="83"/>
      <c r="AM8" s="83"/>
      <c r="AN8" s="83"/>
      <c r="AO8" s="83"/>
      <c r="AP8" s="83"/>
      <c r="AQ8" s="83"/>
      <c r="AR8" s="83"/>
      <c r="AS8" s="83"/>
      <c r="AT8" s="83"/>
      <c r="AU8" s="136">
        <f t="shared" si="1"/>
        <v>0</v>
      </c>
      <c r="AV8" s="136"/>
      <c r="AW8" s="136"/>
      <c r="AX8" s="83"/>
      <c r="AY8" s="83"/>
      <c r="AZ8" s="83"/>
      <c r="BA8" s="83">
        <f t="shared" si="4"/>
        <v>0</v>
      </c>
      <c r="BB8" s="83"/>
      <c r="BC8" s="83"/>
      <c r="BD8" s="83"/>
      <c r="BE8" s="83"/>
      <c r="BF8" s="83"/>
      <c r="BG8" s="83">
        <f t="shared" si="5"/>
        <v>0</v>
      </c>
      <c r="BH8" s="83"/>
      <c r="BI8" s="83"/>
      <c r="BJ8" s="101"/>
      <c r="BK8" s="101"/>
      <c r="BL8" s="101"/>
      <c r="BM8" s="108">
        <f t="shared" si="6"/>
        <v>0</v>
      </c>
      <c r="BN8" s="109"/>
      <c r="BO8" s="110"/>
      <c r="BP8" s="101"/>
      <c r="BQ8" s="101"/>
      <c r="BR8" s="101"/>
      <c r="BS8" s="108">
        <f t="shared" si="7"/>
        <v>0</v>
      </c>
      <c r="BT8" s="109"/>
      <c r="BU8" s="110"/>
      <c r="BV8" s="101"/>
      <c r="BW8" s="101"/>
      <c r="BX8" s="101"/>
      <c r="BY8" s="108">
        <f t="shared" si="8"/>
        <v>0</v>
      </c>
      <c r="BZ8" s="109"/>
      <c r="CA8" s="110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8">
        <f t="shared" si="2"/>
        <v>0</v>
      </c>
      <c r="DA8" s="109"/>
      <c r="DB8" s="109"/>
      <c r="DC8" s="109"/>
      <c r="DD8" s="110"/>
      <c r="DE8" s="108"/>
      <c r="DF8" s="109"/>
      <c r="DG8" s="109"/>
      <c r="DH8" s="109"/>
      <c r="DI8" s="110"/>
      <c r="DJ8" s="108">
        <f t="shared" si="3"/>
        <v>0</v>
      </c>
      <c r="DK8" s="109"/>
      <c r="DL8" s="109"/>
      <c r="DM8" s="109"/>
      <c r="DN8" s="110"/>
    </row>
    <row r="9" spans="1:118" x14ac:dyDescent="0.15">
      <c r="A9" s="140"/>
      <c r="B9" s="141"/>
      <c r="C9" s="142"/>
      <c r="D9" s="149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1"/>
      <c r="Q9" s="117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136">
        <f t="shared" si="0"/>
        <v>0</v>
      </c>
      <c r="AH9" s="136"/>
      <c r="AI9" s="136"/>
      <c r="AJ9" s="136"/>
      <c r="AK9" s="136"/>
      <c r="AL9" s="83"/>
      <c r="AM9" s="83"/>
      <c r="AN9" s="83"/>
      <c r="AO9" s="83"/>
      <c r="AP9" s="83"/>
      <c r="AQ9" s="83"/>
      <c r="AR9" s="83"/>
      <c r="AS9" s="83"/>
      <c r="AT9" s="83"/>
      <c r="AU9" s="136">
        <f t="shared" si="1"/>
        <v>0</v>
      </c>
      <c r="AV9" s="136"/>
      <c r="AW9" s="136"/>
      <c r="AX9" s="83"/>
      <c r="AY9" s="83"/>
      <c r="AZ9" s="83"/>
      <c r="BA9" s="83">
        <f t="shared" si="4"/>
        <v>0</v>
      </c>
      <c r="BB9" s="83"/>
      <c r="BC9" s="83"/>
      <c r="BD9" s="83"/>
      <c r="BE9" s="83"/>
      <c r="BF9" s="83"/>
      <c r="BG9" s="83">
        <f t="shared" si="5"/>
        <v>0</v>
      </c>
      <c r="BH9" s="83"/>
      <c r="BI9" s="83"/>
      <c r="BJ9" s="101"/>
      <c r="BK9" s="101"/>
      <c r="BL9" s="101"/>
      <c r="BM9" s="108">
        <f t="shared" si="6"/>
        <v>0</v>
      </c>
      <c r="BN9" s="109"/>
      <c r="BO9" s="110"/>
      <c r="BP9" s="101"/>
      <c r="BQ9" s="101"/>
      <c r="BR9" s="101"/>
      <c r="BS9" s="108">
        <f t="shared" si="7"/>
        <v>0</v>
      </c>
      <c r="BT9" s="109"/>
      <c r="BU9" s="110"/>
      <c r="BV9" s="101"/>
      <c r="BW9" s="101"/>
      <c r="BX9" s="101"/>
      <c r="BY9" s="108">
        <f t="shared" si="8"/>
        <v>0</v>
      </c>
      <c r="BZ9" s="109"/>
      <c r="CA9" s="110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8">
        <f t="shared" si="2"/>
        <v>0</v>
      </c>
      <c r="DA9" s="109"/>
      <c r="DB9" s="109"/>
      <c r="DC9" s="109"/>
      <c r="DD9" s="110"/>
      <c r="DE9" s="108"/>
      <c r="DF9" s="109"/>
      <c r="DG9" s="109"/>
      <c r="DH9" s="109"/>
      <c r="DI9" s="110"/>
      <c r="DJ9" s="108">
        <f t="shared" si="3"/>
        <v>0</v>
      </c>
      <c r="DK9" s="109"/>
      <c r="DL9" s="109"/>
      <c r="DM9" s="109"/>
      <c r="DN9" s="110"/>
    </row>
    <row r="10" spans="1:118" x14ac:dyDescent="0.15">
      <c r="A10" s="140"/>
      <c r="B10" s="141"/>
      <c r="C10" s="142"/>
      <c r="D10" s="149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1"/>
      <c r="Q10" s="117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136">
        <f t="shared" ref="AG10:AG18" si="9">W10*Z10*AC10</f>
        <v>0</v>
      </c>
      <c r="AH10" s="136"/>
      <c r="AI10" s="136"/>
      <c r="AJ10" s="136"/>
      <c r="AK10" s="136"/>
      <c r="AL10" s="83"/>
      <c r="AM10" s="83"/>
      <c r="AN10" s="83"/>
      <c r="AO10" s="83"/>
      <c r="AP10" s="83"/>
      <c r="AQ10" s="83"/>
      <c r="AR10" s="83"/>
      <c r="AS10" s="83"/>
      <c r="AT10" s="83"/>
      <c r="AU10" s="136">
        <f t="shared" ref="AU10:AU18" si="10">(AG10+AO10)*AR10</f>
        <v>0</v>
      </c>
      <c r="AV10" s="136"/>
      <c r="AW10" s="136"/>
      <c r="AX10" s="83"/>
      <c r="AY10" s="83"/>
      <c r="AZ10" s="83"/>
      <c r="BA10" s="83">
        <f t="shared" si="4"/>
        <v>0</v>
      </c>
      <c r="BB10" s="83"/>
      <c r="BC10" s="83"/>
      <c r="BD10" s="83"/>
      <c r="BE10" s="83"/>
      <c r="BF10" s="83"/>
      <c r="BG10" s="83">
        <f t="shared" si="5"/>
        <v>0</v>
      </c>
      <c r="BH10" s="83"/>
      <c r="BI10" s="83"/>
      <c r="BJ10" s="101"/>
      <c r="BK10" s="101"/>
      <c r="BL10" s="101"/>
      <c r="BM10" s="108">
        <f t="shared" si="6"/>
        <v>0</v>
      </c>
      <c r="BN10" s="109"/>
      <c r="BO10" s="110"/>
      <c r="BP10" s="101"/>
      <c r="BQ10" s="101"/>
      <c r="BR10" s="101"/>
      <c r="BS10" s="108">
        <f t="shared" si="7"/>
        <v>0</v>
      </c>
      <c r="BT10" s="109"/>
      <c r="BU10" s="110"/>
      <c r="BV10" s="101"/>
      <c r="BW10" s="101"/>
      <c r="BX10" s="101"/>
      <c r="BY10" s="108">
        <f t="shared" si="8"/>
        <v>0</v>
      </c>
      <c r="BZ10" s="109"/>
      <c r="CA10" s="110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8">
        <f t="shared" si="2"/>
        <v>0</v>
      </c>
      <c r="DA10" s="109"/>
      <c r="DB10" s="109"/>
      <c r="DC10" s="109"/>
      <c r="DD10" s="110"/>
      <c r="DE10" s="108"/>
      <c r="DF10" s="109"/>
      <c r="DG10" s="109"/>
      <c r="DH10" s="109"/>
      <c r="DI10" s="110"/>
      <c r="DJ10" s="108">
        <f t="shared" ref="DJ10:DJ18" si="11">CZ10+DE10</f>
        <v>0</v>
      </c>
      <c r="DK10" s="109"/>
      <c r="DL10" s="109"/>
      <c r="DM10" s="109"/>
      <c r="DN10" s="110"/>
    </row>
    <row r="11" spans="1:118" x14ac:dyDescent="0.15">
      <c r="A11" s="140"/>
      <c r="B11" s="141"/>
      <c r="C11" s="142"/>
      <c r="D11" s="149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1"/>
      <c r="Q11" s="117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136">
        <f t="shared" si="9"/>
        <v>0</v>
      </c>
      <c r="AH11" s="136"/>
      <c r="AI11" s="136"/>
      <c r="AJ11" s="136"/>
      <c r="AK11" s="136"/>
      <c r="AL11" s="83"/>
      <c r="AM11" s="83"/>
      <c r="AN11" s="83"/>
      <c r="AO11" s="83"/>
      <c r="AP11" s="83"/>
      <c r="AQ11" s="83"/>
      <c r="AR11" s="83"/>
      <c r="AS11" s="83"/>
      <c r="AT11" s="83"/>
      <c r="AU11" s="136">
        <f t="shared" si="10"/>
        <v>0</v>
      </c>
      <c r="AV11" s="136"/>
      <c r="AW11" s="136"/>
      <c r="AX11" s="83"/>
      <c r="AY11" s="83"/>
      <c r="AZ11" s="83"/>
      <c r="BA11" s="83">
        <f t="shared" si="4"/>
        <v>0</v>
      </c>
      <c r="BB11" s="83"/>
      <c r="BC11" s="83"/>
      <c r="BD11" s="83"/>
      <c r="BE11" s="83"/>
      <c r="BF11" s="83"/>
      <c r="BG11" s="83">
        <f t="shared" si="5"/>
        <v>0</v>
      </c>
      <c r="BH11" s="83"/>
      <c r="BI11" s="83"/>
      <c r="BJ11" s="101"/>
      <c r="BK11" s="101"/>
      <c r="BL11" s="101"/>
      <c r="BM11" s="108">
        <f t="shared" si="6"/>
        <v>0</v>
      </c>
      <c r="BN11" s="109"/>
      <c r="BO11" s="110"/>
      <c r="BP11" s="101"/>
      <c r="BQ11" s="101"/>
      <c r="BR11" s="101"/>
      <c r="BS11" s="108">
        <f t="shared" si="7"/>
        <v>0</v>
      </c>
      <c r="BT11" s="109"/>
      <c r="BU11" s="110"/>
      <c r="BV11" s="101"/>
      <c r="BW11" s="101"/>
      <c r="BX11" s="101"/>
      <c r="BY11" s="108">
        <f t="shared" si="8"/>
        <v>0</v>
      </c>
      <c r="BZ11" s="109"/>
      <c r="CA11" s="110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8">
        <f t="shared" si="2"/>
        <v>0</v>
      </c>
      <c r="DA11" s="109"/>
      <c r="DB11" s="109"/>
      <c r="DC11" s="109"/>
      <c r="DD11" s="110"/>
      <c r="DE11" s="108"/>
      <c r="DF11" s="109"/>
      <c r="DG11" s="109"/>
      <c r="DH11" s="109"/>
      <c r="DI11" s="110"/>
      <c r="DJ11" s="108">
        <f t="shared" si="11"/>
        <v>0</v>
      </c>
      <c r="DK11" s="109"/>
      <c r="DL11" s="109"/>
      <c r="DM11" s="109"/>
      <c r="DN11" s="110"/>
    </row>
    <row r="12" spans="1:118" x14ac:dyDescent="0.15">
      <c r="A12" s="140"/>
      <c r="B12" s="141"/>
      <c r="C12" s="142"/>
      <c r="D12" s="149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1"/>
      <c r="Q12" s="117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136">
        <f t="shared" si="9"/>
        <v>0</v>
      </c>
      <c r="AH12" s="136"/>
      <c r="AI12" s="136"/>
      <c r="AJ12" s="136"/>
      <c r="AK12" s="136"/>
      <c r="AL12" s="83"/>
      <c r="AM12" s="83"/>
      <c r="AN12" s="83"/>
      <c r="AO12" s="83"/>
      <c r="AP12" s="83"/>
      <c r="AQ12" s="83"/>
      <c r="AR12" s="83"/>
      <c r="AS12" s="83"/>
      <c r="AT12" s="83"/>
      <c r="AU12" s="136">
        <f t="shared" si="10"/>
        <v>0</v>
      </c>
      <c r="AV12" s="136"/>
      <c r="AW12" s="136"/>
      <c r="AX12" s="83"/>
      <c r="AY12" s="83"/>
      <c r="AZ12" s="83"/>
      <c r="BA12" s="83">
        <f t="shared" si="4"/>
        <v>0</v>
      </c>
      <c r="BB12" s="83"/>
      <c r="BC12" s="83"/>
      <c r="BD12" s="83"/>
      <c r="BE12" s="83"/>
      <c r="BF12" s="83"/>
      <c r="BG12" s="83">
        <f t="shared" si="5"/>
        <v>0</v>
      </c>
      <c r="BH12" s="83"/>
      <c r="BI12" s="83"/>
      <c r="BJ12" s="101"/>
      <c r="BK12" s="101"/>
      <c r="BL12" s="101"/>
      <c r="BM12" s="108">
        <f t="shared" si="6"/>
        <v>0</v>
      </c>
      <c r="BN12" s="109"/>
      <c r="BO12" s="110"/>
      <c r="BP12" s="101"/>
      <c r="BQ12" s="101"/>
      <c r="BR12" s="101"/>
      <c r="BS12" s="108">
        <f t="shared" si="7"/>
        <v>0</v>
      </c>
      <c r="BT12" s="109"/>
      <c r="BU12" s="110"/>
      <c r="BV12" s="101"/>
      <c r="BW12" s="101"/>
      <c r="BX12" s="101"/>
      <c r="BY12" s="108">
        <f t="shared" si="8"/>
        <v>0</v>
      </c>
      <c r="BZ12" s="109"/>
      <c r="CA12" s="110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8">
        <f t="shared" si="2"/>
        <v>0</v>
      </c>
      <c r="DA12" s="109"/>
      <c r="DB12" s="109"/>
      <c r="DC12" s="109"/>
      <c r="DD12" s="110"/>
      <c r="DE12" s="108"/>
      <c r="DF12" s="109"/>
      <c r="DG12" s="109"/>
      <c r="DH12" s="109"/>
      <c r="DI12" s="110"/>
      <c r="DJ12" s="108">
        <f t="shared" si="11"/>
        <v>0</v>
      </c>
      <c r="DK12" s="109"/>
      <c r="DL12" s="109"/>
      <c r="DM12" s="109"/>
      <c r="DN12" s="110"/>
    </row>
    <row r="13" spans="1:118" x14ac:dyDescent="0.15">
      <c r="A13" s="140"/>
      <c r="B13" s="141"/>
      <c r="C13" s="142"/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1"/>
      <c r="Q13" s="117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136">
        <f t="shared" si="9"/>
        <v>0</v>
      </c>
      <c r="AH13" s="136"/>
      <c r="AI13" s="136"/>
      <c r="AJ13" s="136"/>
      <c r="AK13" s="136"/>
      <c r="AL13" s="83"/>
      <c r="AM13" s="83"/>
      <c r="AN13" s="83"/>
      <c r="AO13" s="83"/>
      <c r="AP13" s="83"/>
      <c r="AQ13" s="83"/>
      <c r="AR13" s="83"/>
      <c r="AS13" s="83"/>
      <c r="AT13" s="83"/>
      <c r="AU13" s="136">
        <f t="shared" si="10"/>
        <v>0</v>
      </c>
      <c r="AV13" s="136"/>
      <c r="AW13" s="136"/>
      <c r="AX13" s="83"/>
      <c r="AY13" s="83"/>
      <c r="AZ13" s="83"/>
      <c r="BA13" s="83">
        <f t="shared" si="4"/>
        <v>0</v>
      </c>
      <c r="BB13" s="83"/>
      <c r="BC13" s="83"/>
      <c r="BD13" s="83"/>
      <c r="BE13" s="83"/>
      <c r="BF13" s="83"/>
      <c r="BG13" s="83">
        <f t="shared" si="5"/>
        <v>0</v>
      </c>
      <c r="BH13" s="83"/>
      <c r="BI13" s="83"/>
      <c r="BJ13" s="101"/>
      <c r="BK13" s="101"/>
      <c r="BL13" s="101"/>
      <c r="BM13" s="108">
        <f t="shared" si="6"/>
        <v>0</v>
      </c>
      <c r="BN13" s="109"/>
      <c r="BO13" s="110"/>
      <c r="BP13" s="101"/>
      <c r="BQ13" s="101"/>
      <c r="BR13" s="101"/>
      <c r="BS13" s="108">
        <f t="shared" si="7"/>
        <v>0</v>
      </c>
      <c r="BT13" s="109"/>
      <c r="BU13" s="110"/>
      <c r="BV13" s="101"/>
      <c r="BW13" s="101"/>
      <c r="BX13" s="101"/>
      <c r="BY13" s="108">
        <f t="shared" si="8"/>
        <v>0</v>
      </c>
      <c r="BZ13" s="109"/>
      <c r="CA13" s="110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8">
        <f t="shared" si="2"/>
        <v>0</v>
      </c>
      <c r="DA13" s="109"/>
      <c r="DB13" s="109"/>
      <c r="DC13" s="109"/>
      <c r="DD13" s="110"/>
      <c r="DE13" s="108"/>
      <c r="DF13" s="109"/>
      <c r="DG13" s="109"/>
      <c r="DH13" s="109"/>
      <c r="DI13" s="110"/>
      <c r="DJ13" s="108">
        <f t="shared" si="11"/>
        <v>0</v>
      </c>
      <c r="DK13" s="109"/>
      <c r="DL13" s="109"/>
      <c r="DM13" s="109"/>
      <c r="DN13" s="110"/>
    </row>
    <row r="14" spans="1:118" x14ac:dyDescent="0.15">
      <c r="A14" s="140"/>
      <c r="B14" s="141"/>
      <c r="C14" s="142"/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1"/>
      <c r="Q14" s="117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136">
        <f t="shared" si="9"/>
        <v>0</v>
      </c>
      <c r="AH14" s="136"/>
      <c r="AI14" s="136"/>
      <c r="AJ14" s="136"/>
      <c r="AK14" s="136"/>
      <c r="AL14" s="83"/>
      <c r="AM14" s="83"/>
      <c r="AN14" s="83"/>
      <c r="AO14" s="83"/>
      <c r="AP14" s="83"/>
      <c r="AQ14" s="83"/>
      <c r="AR14" s="83"/>
      <c r="AS14" s="83"/>
      <c r="AT14" s="83"/>
      <c r="AU14" s="136">
        <f t="shared" si="10"/>
        <v>0</v>
      </c>
      <c r="AV14" s="136"/>
      <c r="AW14" s="136"/>
      <c r="AX14" s="83"/>
      <c r="AY14" s="83"/>
      <c r="AZ14" s="83"/>
      <c r="BA14" s="83">
        <f t="shared" si="4"/>
        <v>0</v>
      </c>
      <c r="BB14" s="83"/>
      <c r="BC14" s="83"/>
      <c r="BD14" s="83"/>
      <c r="BE14" s="83"/>
      <c r="BF14" s="83"/>
      <c r="BG14" s="83">
        <f t="shared" si="5"/>
        <v>0</v>
      </c>
      <c r="BH14" s="83"/>
      <c r="BI14" s="83"/>
      <c r="BJ14" s="101"/>
      <c r="BK14" s="101"/>
      <c r="BL14" s="101"/>
      <c r="BM14" s="108">
        <f t="shared" si="6"/>
        <v>0</v>
      </c>
      <c r="BN14" s="109"/>
      <c r="BO14" s="110"/>
      <c r="BP14" s="101"/>
      <c r="BQ14" s="101"/>
      <c r="BR14" s="101"/>
      <c r="BS14" s="108">
        <f t="shared" si="7"/>
        <v>0</v>
      </c>
      <c r="BT14" s="109"/>
      <c r="BU14" s="110"/>
      <c r="BV14" s="101"/>
      <c r="BW14" s="101"/>
      <c r="BX14" s="101"/>
      <c r="BY14" s="108">
        <f t="shared" si="8"/>
        <v>0</v>
      </c>
      <c r="BZ14" s="109"/>
      <c r="CA14" s="110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8">
        <f t="shared" si="2"/>
        <v>0</v>
      </c>
      <c r="DA14" s="109"/>
      <c r="DB14" s="109"/>
      <c r="DC14" s="109"/>
      <c r="DD14" s="110"/>
      <c r="DE14" s="108"/>
      <c r="DF14" s="109"/>
      <c r="DG14" s="109"/>
      <c r="DH14" s="109"/>
      <c r="DI14" s="110"/>
      <c r="DJ14" s="108">
        <f t="shared" si="11"/>
        <v>0</v>
      </c>
      <c r="DK14" s="109"/>
      <c r="DL14" s="109"/>
      <c r="DM14" s="109"/>
      <c r="DN14" s="110"/>
    </row>
    <row r="15" spans="1:118" x14ac:dyDescent="0.15">
      <c r="A15" s="140"/>
      <c r="B15" s="141"/>
      <c r="C15" s="142"/>
      <c r="D15" s="149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1"/>
      <c r="Q15" s="117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136">
        <f t="shared" si="9"/>
        <v>0</v>
      </c>
      <c r="AH15" s="136"/>
      <c r="AI15" s="136"/>
      <c r="AJ15" s="136"/>
      <c r="AK15" s="136"/>
      <c r="AL15" s="83"/>
      <c r="AM15" s="83"/>
      <c r="AN15" s="83"/>
      <c r="AO15" s="83"/>
      <c r="AP15" s="83"/>
      <c r="AQ15" s="83"/>
      <c r="AR15" s="83"/>
      <c r="AS15" s="83"/>
      <c r="AT15" s="83"/>
      <c r="AU15" s="136">
        <f t="shared" si="10"/>
        <v>0</v>
      </c>
      <c r="AV15" s="136"/>
      <c r="AW15" s="136"/>
      <c r="AX15" s="83"/>
      <c r="AY15" s="83"/>
      <c r="AZ15" s="83"/>
      <c r="BA15" s="83">
        <f t="shared" ref="BA15:BA23" si="12">(AG15+AO15+AU15)*AX15</f>
        <v>0</v>
      </c>
      <c r="BB15" s="83"/>
      <c r="BC15" s="83"/>
      <c r="BD15" s="83"/>
      <c r="BE15" s="83"/>
      <c r="BF15" s="83"/>
      <c r="BG15" s="83">
        <f t="shared" ref="BG15:BG23" si="13">(AG15+AO15+AU15+BA15)*BD15</f>
        <v>0</v>
      </c>
      <c r="BH15" s="83"/>
      <c r="BI15" s="83"/>
      <c r="BJ15" s="101"/>
      <c r="BK15" s="101"/>
      <c r="BL15" s="101"/>
      <c r="BM15" s="108">
        <f t="shared" ref="BM15:BM23" si="14">(AG15+AO15+AU15+BA15)*BJ15</f>
        <v>0</v>
      </c>
      <c r="BN15" s="109"/>
      <c r="BO15" s="110"/>
      <c r="BP15" s="101"/>
      <c r="BQ15" s="101"/>
      <c r="BR15" s="101"/>
      <c r="BS15" s="108">
        <f t="shared" ref="BS15:BS23" si="15">(AG15+AO15+AU15+BA15)*BP15</f>
        <v>0</v>
      </c>
      <c r="BT15" s="109"/>
      <c r="BU15" s="110"/>
      <c r="BV15" s="101"/>
      <c r="BW15" s="101"/>
      <c r="BX15" s="101"/>
      <c r="BY15" s="108">
        <f t="shared" ref="BY15:BY23" si="16">(AG15+AO15+AU15+BA15)*BV15</f>
        <v>0</v>
      </c>
      <c r="BZ15" s="109"/>
      <c r="CA15" s="110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8">
        <f t="shared" si="2"/>
        <v>0</v>
      </c>
      <c r="DA15" s="109"/>
      <c r="DB15" s="109"/>
      <c r="DC15" s="109"/>
      <c r="DD15" s="110"/>
      <c r="DE15" s="108"/>
      <c r="DF15" s="109"/>
      <c r="DG15" s="109"/>
      <c r="DH15" s="109"/>
      <c r="DI15" s="110"/>
      <c r="DJ15" s="108">
        <f t="shared" si="11"/>
        <v>0</v>
      </c>
      <c r="DK15" s="109"/>
      <c r="DL15" s="109"/>
      <c r="DM15" s="109"/>
      <c r="DN15" s="110"/>
    </row>
    <row r="16" spans="1:118" x14ac:dyDescent="0.15">
      <c r="A16" s="140"/>
      <c r="B16" s="141"/>
      <c r="C16" s="142"/>
      <c r="D16" s="149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1"/>
      <c r="Q16" s="117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136">
        <f t="shared" si="9"/>
        <v>0</v>
      </c>
      <c r="AH16" s="136"/>
      <c r="AI16" s="136"/>
      <c r="AJ16" s="136"/>
      <c r="AK16" s="136"/>
      <c r="AL16" s="83"/>
      <c r="AM16" s="83"/>
      <c r="AN16" s="83"/>
      <c r="AO16" s="83"/>
      <c r="AP16" s="83"/>
      <c r="AQ16" s="83"/>
      <c r="AR16" s="83"/>
      <c r="AS16" s="83"/>
      <c r="AT16" s="83"/>
      <c r="AU16" s="136">
        <f t="shared" si="10"/>
        <v>0</v>
      </c>
      <c r="AV16" s="136"/>
      <c r="AW16" s="136"/>
      <c r="AX16" s="83"/>
      <c r="AY16" s="83"/>
      <c r="AZ16" s="83"/>
      <c r="BA16" s="83">
        <f t="shared" si="12"/>
        <v>0</v>
      </c>
      <c r="BB16" s="83"/>
      <c r="BC16" s="83"/>
      <c r="BD16" s="83"/>
      <c r="BE16" s="83"/>
      <c r="BF16" s="83"/>
      <c r="BG16" s="83">
        <f t="shared" si="13"/>
        <v>0</v>
      </c>
      <c r="BH16" s="83"/>
      <c r="BI16" s="83"/>
      <c r="BJ16" s="101"/>
      <c r="BK16" s="101"/>
      <c r="BL16" s="101"/>
      <c r="BM16" s="108">
        <f t="shared" si="14"/>
        <v>0</v>
      </c>
      <c r="BN16" s="109"/>
      <c r="BO16" s="110"/>
      <c r="BP16" s="101"/>
      <c r="BQ16" s="101"/>
      <c r="BR16" s="101"/>
      <c r="BS16" s="108">
        <f t="shared" si="15"/>
        <v>0</v>
      </c>
      <c r="BT16" s="109"/>
      <c r="BU16" s="110"/>
      <c r="BV16" s="101"/>
      <c r="BW16" s="101"/>
      <c r="BX16" s="101"/>
      <c r="BY16" s="108">
        <f t="shared" si="16"/>
        <v>0</v>
      </c>
      <c r="BZ16" s="109"/>
      <c r="CA16" s="110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8">
        <f t="shared" si="2"/>
        <v>0</v>
      </c>
      <c r="DA16" s="109"/>
      <c r="DB16" s="109"/>
      <c r="DC16" s="109"/>
      <c r="DD16" s="110"/>
      <c r="DE16" s="108"/>
      <c r="DF16" s="109"/>
      <c r="DG16" s="109"/>
      <c r="DH16" s="109"/>
      <c r="DI16" s="110"/>
      <c r="DJ16" s="108">
        <f t="shared" si="11"/>
        <v>0</v>
      </c>
      <c r="DK16" s="109"/>
      <c r="DL16" s="109"/>
      <c r="DM16" s="109"/>
      <c r="DN16" s="110"/>
    </row>
    <row r="17" spans="1:118" x14ac:dyDescent="0.15">
      <c r="A17" s="140"/>
      <c r="B17" s="141"/>
      <c r="C17" s="142"/>
      <c r="D17" s="149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1"/>
      <c r="Q17" s="117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136">
        <f t="shared" si="9"/>
        <v>0</v>
      </c>
      <c r="AH17" s="136"/>
      <c r="AI17" s="136"/>
      <c r="AJ17" s="136"/>
      <c r="AK17" s="136"/>
      <c r="AL17" s="83"/>
      <c r="AM17" s="83"/>
      <c r="AN17" s="83"/>
      <c r="AO17" s="83"/>
      <c r="AP17" s="83"/>
      <c r="AQ17" s="83"/>
      <c r="AR17" s="83"/>
      <c r="AS17" s="83"/>
      <c r="AT17" s="83"/>
      <c r="AU17" s="136">
        <f t="shared" si="10"/>
        <v>0</v>
      </c>
      <c r="AV17" s="136"/>
      <c r="AW17" s="136"/>
      <c r="AX17" s="83"/>
      <c r="AY17" s="83"/>
      <c r="AZ17" s="83"/>
      <c r="BA17" s="83">
        <f t="shared" si="12"/>
        <v>0</v>
      </c>
      <c r="BB17" s="83"/>
      <c r="BC17" s="83"/>
      <c r="BD17" s="83"/>
      <c r="BE17" s="83"/>
      <c r="BF17" s="83"/>
      <c r="BG17" s="83">
        <f t="shared" si="13"/>
        <v>0</v>
      </c>
      <c r="BH17" s="83"/>
      <c r="BI17" s="83"/>
      <c r="BJ17" s="101"/>
      <c r="BK17" s="101"/>
      <c r="BL17" s="101"/>
      <c r="BM17" s="108">
        <f t="shared" si="14"/>
        <v>0</v>
      </c>
      <c r="BN17" s="109"/>
      <c r="BO17" s="110"/>
      <c r="BP17" s="101"/>
      <c r="BQ17" s="101"/>
      <c r="BR17" s="101"/>
      <c r="BS17" s="108">
        <f t="shared" si="15"/>
        <v>0</v>
      </c>
      <c r="BT17" s="109"/>
      <c r="BU17" s="110"/>
      <c r="BV17" s="101"/>
      <c r="BW17" s="101"/>
      <c r="BX17" s="101"/>
      <c r="BY17" s="108">
        <f t="shared" si="16"/>
        <v>0</v>
      </c>
      <c r="BZ17" s="109"/>
      <c r="CA17" s="110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8">
        <f t="shared" si="2"/>
        <v>0</v>
      </c>
      <c r="DA17" s="109"/>
      <c r="DB17" s="109"/>
      <c r="DC17" s="109"/>
      <c r="DD17" s="110"/>
      <c r="DE17" s="108"/>
      <c r="DF17" s="109"/>
      <c r="DG17" s="109"/>
      <c r="DH17" s="109"/>
      <c r="DI17" s="110"/>
      <c r="DJ17" s="108">
        <f t="shared" si="11"/>
        <v>0</v>
      </c>
      <c r="DK17" s="109"/>
      <c r="DL17" s="109"/>
      <c r="DM17" s="109"/>
      <c r="DN17" s="110"/>
    </row>
    <row r="18" spans="1:118" x14ac:dyDescent="0.15">
      <c r="A18" s="140"/>
      <c r="B18" s="141"/>
      <c r="C18" s="142"/>
      <c r="D18" s="149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1"/>
      <c r="Q18" s="117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136">
        <f t="shared" si="9"/>
        <v>0</v>
      </c>
      <c r="AH18" s="136"/>
      <c r="AI18" s="136"/>
      <c r="AJ18" s="136"/>
      <c r="AK18" s="136"/>
      <c r="AL18" s="83"/>
      <c r="AM18" s="83"/>
      <c r="AN18" s="83"/>
      <c r="AO18" s="83"/>
      <c r="AP18" s="83"/>
      <c r="AQ18" s="83"/>
      <c r="AR18" s="83"/>
      <c r="AS18" s="83"/>
      <c r="AT18" s="83"/>
      <c r="AU18" s="136">
        <f t="shared" si="10"/>
        <v>0</v>
      </c>
      <c r="AV18" s="136"/>
      <c r="AW18" s="136"/>
      <c r="AX18" s="83"/>
      <c r="AY18" s="83"/>
      <c r="AZ18" s="83"/>
      <c r="BA18" s="83">
        <f t="shared" si="12"/>
        <v>0</v>
      </c>
      <c r="BB18" s="83"/>
      <c r="BC18" s="83"/>
      <c r="BD18" s="83"/>
      <c r="BE18" s="83"/>
      <c r="BF18" s="83"/>
      <c r="BG18" s="83">
        <f t="shared" si="13"/>
        <v>0</v>
      </c>
      <c r="BH18" s="83"/>
      <c r="BI18" s="83"/>
      <c r="BJ18" s="101"/>
      <c r="BK18" s="101"/>
      <c r="BL18" s="101"/>
      <c r="BM18" s="108">
        <f t="shared" si="14"/>
        <v>0</v>
      </c>
      <c r="BN18" s="109"/>
      <c r="BO18" s="110"/>
      <c r="BP18" s="101"/>
      <c r="BQ18" s="101"/>
      <c r="BR18" s="101"/>
      <c r="BS18" s="108">
        <f t="shared" si="15"/>
        <v>0</v>
      </c>
      <c r="BT18" s="109"/>
      <c r="BU18" s="110"/>
      <c r="BV18" s="101"/>
      <c r="BW18" s="101"/>
      <c r="BX18" s="101"/>
      <c r="BY18" s="108">
        <f t="shared" si="16"/>
        <v>0</v>
      </c>
      <c r="BZ18" s="109"/>
      <c r="CA18" s="110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8">
        <f t="shared" si="2"/>
        <v>0</v>
      </c>
      <c r="DA18" s="109"/>
      <c r="DB18" s="109"/>
      <c r="DC18" s="109"/>
      <c r="DD18" s="110"/>
      <c r="DE18" s="108"/>
      <c r="DF18" s="109"/>
      <c r="DG18" s="109"/>
      <c r="DH18" s="109"/>
      <c r="DI18" s="110"/>
      <c r="DJ18" s="108">
        <f t="shared" si="11"/>
        <v>0</v>
      </c>
      <c r="DK18" s="109"/>
      <c r="DL18" s="109"/>
      <c r="DM18" s="109"/>
      <c r="DN18" s="110"/>
    </row>
    <row r="19" spans="1:118" x14ac:dyDescent="0.15">
      <c r="A19" s="140"/>
      <c r="B19" s="141"/>
      <c r="C19" s="142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1"/>
      <c r="Q19" s="117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136">
        <f t="shared" ref="AG19:AG28" si="17">W19*Z19*AC19</f>
        <v>0</v>
      </c>
      <c r="AH19" s="136"/>
      <c r="AI19" s="136"/>
      <c r="AJ19" s="136"/>
      <c r="AK19" s="136"/>
      <c r="AL19" s="83"/>
      <c r="AM19" s="83"/>
      <c r="AN19" s="83"/>
      <c r="AO19" s="83"/>
      <c r="AP19" s="83"/>
      <c r="AQ19" s="83"/>
      <c r="AR19" s="83"/>
      <c r="AS19" s="83"/>
      <c r="AT19" s="83"/>
      <c r="AU19" s="136">
        <f t="shared" ref="AU19:AU28" si="18">(AG19+AO19)*AR19</f>
        <v>0</v>
      </c>
      <c r="AV19" s="136"/>
      <c r="AW19" s="136"/>
      <c r="AX19" s="83"/>
      <c r="AY19" s="83"/>
      <c r="AZ19" s="83"/>
      <c r="BA19" s="83">
        <f t="shared" si="12"/>
        <v>0</v>
      </c>
      <c r="BB19" s="83"/>
      <c r="BC19" s="83"/>
      <c r="BD19" s="83"/>
      <c r="BE19" s="83"/>
      <c r="BF19" s="83"/>
      <c r="BG19" s="83">
        <f t="shared" si="13"/>
        <v>0</v>
      </c>
      <c r="BH19" s="83"/>
      <c r="BI19" s="83"/>
      <c r="BJ19" s="101"/>
      <c r="BK19" s="101"/>
      <c r="BL19" s="101"/>
      <c r="BM19" s="108">
        <f t="shared" si="14"/>
        <v>0</v>
      </c>
      <c r="BN19" s="109"/>
      <c r="BO19" s="110"/>
      <c r="BP19" s="101"/>
      <c r="BQ19" s="101"/>
      <c r="BR19" s="101"/>
      <c r="BS19" s="108">
        <f t="shared" si="15"/>
        <v>0</v>
      </c>
      <c r="BT19" s="109"/>
      <c r="BU19" s="110"/>
      <c r="BV19" s="101"/>
      <c r="BW19" s="101"/>
      <c r="BX19" s="101"/>
      <c r="BY19" s="108">
        <f t="shared" si="16"/>
        <v>0</v>
      </c>
      <c r="BZ19" s="109"/>
      <c r="CA19" s="110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8">
        <f t="shared" si="2"/>
        <v>0</v>
      </c>
      <c r="DA19" s="109"/>
      <c r="DB19" s="109"/>
      <c r="DC19" s="109"/>
      <c r="DD19" s="110"/>
      <c r="DE19" s="108"/>
      <c r="DF19" s="109"/>
      <c r="DG19" s="109"/>
      <c r="DH19" s="109"/>
      <c r="DI19" s="110"/>
      <c r="DJ19" s="108">
        <f t="shared" ref="DJ19:DJ28" si="19">CZ19+DE19</f>
        <v>0</v>
      </c>
      <c r="DK19" s="109"/>
      <c r="DL19" s="109"/>
      <c r="DM19" s="109"/>
      <c r="DN19" s="110"/>
    </row>
    <row r="20" spans="1:118" x14ac:dyDescent="0.15">
      <c r="A20" s="140"/>
      <c r="B20" s="141"/>
      <c r="C20" s="142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1"/>
      <c r="Q20" s="117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136">
        <f t="shared" si="17"/>
        <v>0</v>
      </c>
      <c r="AH20" s="136"/>
      <c r="AI20" s="136"/>
      <c r="AJ20" s="136"/>
      <c r="AK20" s="136"/>
      <c r="AL20" s="83"/>
      <c r="AM20" s="83"/>
      <c r="AN20" s="83"/>
      <c r="AO20" s="83"/>
      <c r="AP20" s="83"/>
      <c r="AQ20" s="83"/>
      <c r="AR20" s="83"/>
      <c r="AS20" s="83"/>
      <c r="AT20" s="83"/>
      <c r="AU20" s="136">
        <f t="shared" si="18"/>
        <v>0</v>
      </c>
      <c r="AV20" s="136"/>
      <c r="AW20" s="136"/>
      <c r="AX20" s="83"/>
      <c r="AY20" s="83"/>
      <c r="AZ20" s="83"/>
      <c r="BA20" s="83">
        <f t="shared" si="12"/>
        <v>0</v>
      </c>
      <c r="BB20" s="83"/>
      <c r="BC20" s="83"/>
      <c r="BD20" s="83"/>
      <c r="BE20" s="83"/>
      <c r="BF20" s="83"/>
      <c r="BG20" s="83">
        <f t="shared" si="13"/>
        <v>0</v>
      </c>
      <c r="BH20" s="83"/>
      <c r="BI20" s="83"/>
      <c r="BJ20" s="101"/>
      <c r="BK20" s="101"/>
      <c r="BL20" s="101"/>
      <c r="BM20" s="108">
        <f t="shared" si="14"/>
        <v>0</v>
      </c>
      <c r="BN20" s="109"/>
      <c r="BO20" s="110"/>
      <c r="BP20" s="101"/>
      <c r="BQ20" s="101"/>
      <c r="BR20" s="101"/>
      <c r="BS20" s="108">
        <f t="shared" si="15"/>
        <v>0</v>
      </c>
      <c r="BT20" s="109"/>
      <c r="BU20" s="110"/>
      <c r="BV20" s="101"/>
      <c r="BW20" s="101"/>
      <c r="BX20" s="101"/>
      <c r="BY20" s="108">
        <f t="shared" si="16"/>
        <v>0</v>
      </c>
      <c r="BZ20" s="109"/>
      <c r="CA20" s="110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8">
        <f t="shared" si="2"/>
        <v>0</v>
      </c>
      <c r="DA20" s="109"/>
      <c r="DB20" s="109"/>
      <c r="DC20" s="109"/>
      <c r="DD20" s="110"/>
      <c r="DE20" s="108"/>
      <c r="DF20" s="109"/>
      <c r="DG20" s="109"/>
      <c r="DH20" s="109"/>
      <c r="DI20" s="110"/>
      <c r="DJ20" s="108">
        <f t="shared" si="19"/>
        <v>0</v>
      </c>
      <c r="DK20" s="109"/>
      <c r="DL20" s="109"/>
      <c r="DM20" s="109"/>
      <c r="DN20" s="110"/>
    </row>
    <row r="21" spans="1:118" x14ac:dyDescent="0.15">
      <c r="A21" s="140"/>
      <c r="B21" s="141"/>
      <c r="C21" s="142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1"/>
      <c r="Q21" s="117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136">
        <f t="shared" si="17"/>
        <v>0</v>
      </c>
      <c r="AH21" s="136"/>
      <c r="AI21" s="136"/>
      <c r="AJ21" s="136"/>
      <c r="AK21" s="136"/>
      <c r="AL21" s="83"/>
      <c r="AM21" s="83"/>
      <c r="AN21" s="83"/>
      <c r="AO21" s="83"/>
      <c r="AP21" s="83"/>
      <c r="AQ21" s="83"/>
      <c r="AR21" s="83"/>
      <c r="AS21" s="83"/>
      <c r="AT21" s="83"/>
      <c r="AU21" s="136">
        <f t="shared" si="18"/>
        <v>0</v>
      </c>
      <c r="AV21" s="136"/>
      <c r="AW21" s="136"/>
      <c r="AX21" s="83"/>
      <c r="AY21" s="83"/>
      <c r="AZ21" s="83"/>
      <c r="BA21" s="83">
        <f t="shared" si="12"/>
        <v>0</v>
      </c>
      <c r="BB21" s="83"/>
      <c r="BC21" s="83"/>
      <c r="BD21" s="83"/>
      <c r="BE21" s="83"/>
      <c r="BF21" s="83"/>
      <c r="BG21" s="83">
        <f t="shared" si="13"/>
        <v>0</v>
      </c>
      <c r="BH21" s="83"/>
      <c r="BI21" s="83"/>
      <c r="BJ21" s="101"/>
      <c r="BK21" s="101"/>
      <c r="BL21" s="101"/>
      <c r="BM21" s="108">
        <f t="shared" si="14"/>
        <v>0</v>
      </c>
      <c r="BN21" s="109"/>
      <c r="BO21" s="110"/>
      <c r="BP21" s="101"/>
      <c r="BQ21" s="101"/>
      <c r="BR21" s="101"/>
      <c r="BS21" s="108">
        <f t="shared" si="15"/>
        <v>0</v>
      </c>
      <c r="BT21" s="109"/>
      <c r="BU21" s="110"/>
      <c r="BV21" s="101"/>
      <c r="BW21" s="101"/>
      <c r="BX21" s="101"/>
      <c r="BY21" s="108">
        <f t="shared" si="16"/>
        <v>0</v>
      </c>
      <c r="BZ21" s="109"/>
      <c r="CA21" s="110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8">
        <f t="shared" si="2"/>
        <v>0</v>
      </c>
      <c r="DA21" s="109"/>
      <c r="DB21" s="109"/>
      <c r="DC21" s="109"/>
      <c r="DD21" s="110"/>
      <c r="DE21" s="108"/>
      <c r="DF21" s="109"/>
      <c r="DG21" s="109"/>
      <c r="DH21" s="109"/>
      <c r="DI21" s="110"/>
      <c r="DJ21" s="108">
        <f t="shared" si="19"/>
        <v>0</v>
      </c>
      <c r="DK21" s="109"/>
      <c r="DL21" s="109"/>
      <c r="DM21" s="109"/>
      <c r="DN21" s="110"/>
    </row>
    <row r="22" spans="1:118" x14ac:dyDescent="0.15">
      <c r="A22" s="140"/>
      <c r="B22" s="141"/>
      <c r="C22" s="142"/>
      <c r="D22" s="149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1"/>
      <c r="Q22" s="117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136">
        <f t="shared" si="17"/>
        <v>0</v>
      </c>
      <c r="AH22" s="136"/>
      <c r="AI22" s="136"/>
      <c r="AJ22" s="136"/>
      <c r="AK22" s="136"/>
      <c r="AL22" s="83"/>
      <c r="AM22" s="83"/>
      <c r="AN22" s="83"/>
      <c r="AO22" s="83"/>
      <c r="AP22" s="83"/>
      <c r="AQ22" s="83"/>
      <c r="AR22" s="83"/>
      <c r="AS22" s="83"/>
      <c r="AT22" s="83"/>
      <c r="AU22" s="136">
        <f t="shared" si="18"/>
        <v>0</v>
      </c>
      <c r="AV22" s="136"/>
      <c r="AW22" s="136"/>
      <c r="AX22" s="83"/>
      <c r="AY22" s="83"/>
      <c r="AZ22" s="83"/>
      <c r="BA22" s="83">
        <f t="shared" si="12"/>
        <v>0</v>
      </c>
      <c r="BB22" s="83"/>
      <c r="BC22" s="83"/>
      <c r="BD22" s="83"/>
      <c r="BE22" s="83"/>
      <c r="BF22" s="83"/>
      <c r="BG22" s="83">
        <f t="shared" si="13"/>
        <v>0</v>
      </c>
      <c r="BH22" s="83"/>
      <c r="BI22" s="83"/>
      <c r="BJ22" s="101"/>
      <c r="BK22" s="101"/>
      <c r="BL22" s="101"/>
      <c r="BM22" s="108">
        <f t="shared" si="14"/>
        <v>0</v>
      </c>
      <c r="BN22" s="109"/>
      <c r="BO22" s="110"/>
      <c r="BP22" s="101"/>
      <c r="BQ22" s="101"/>
      <c r="BR22" s="101"/>
      <c r="BS22" s="108">
        <f t="shared" si="15"/>
        <v>0</v>
      </c>
      <c r="BT22" s="109"/>
      <c r="BU22" s="110"/>
      <c r="BV22" s="101"/>
      <c r="BW22" s="101"/>
      <c r="BX22" s="101"/>
      <c r="BY22" s="108">
        <f t="shared" si="16"/>
        <v>0</v>
      </c>
      <c r="BZ22" s="109"/>
      <c r="CA22" s="110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8">
        <f t="shared" si="2"/>
        <v>0</v>
      </c>
      <c r="DA22" s="109"/>
      <c r="DB22" s="109"/>
      <c r="DC22" s="109"/>
      <c r="DD22" s="110"/>
      <c r="DE22" s="108"/>
      <c r="DF22" s="109"/>
      <c r="DG22" s="109"/>
      <c r="DH22" s="109"/>
      <c r="DI22" s="110"/>
      <c r="DJ22" s="108">
        <f t="shared" si="19"/>
        <v>0</v>
      </c>
      <c r="DK22" s="109"/>
      <c r="DL22" s="109"/>
      <c r="DM22" s="109"/>
      <c r="DN22" s="110"/>
    </row>
    <row r="23" spans="1:118" x14ac:dyDescent="0.15">
      <c r="A23" s="140"/>
      <c r="B23" s="141"/>
      <c r="C23" s="142"/>
      <c r="D23" s="149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1"/>
      <c r="Q23" s="117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136">
        <f t="shared" si="17"/>
        <v>0</v>
      </c>
      <c r="AH23" s="136"/>
      <c r="AI23" s="136"/>
      <c r="AJ23" s="136"/>
      <c r="AK23" s="136"/>
      <c r="AL23" s="83"/>
      <c r="AM23" s="83"/>
      <c r="AN23" s="83"/>
      <c r="AO23" s="83"/>
      <c r="AP23" s="83"/>
      <c r="AQ23" s="83"/>
      <c r="AR23" s="83"/>
      <c r="AS23" s="83"/>
      <c r="AT23" s="83"/>
      <c r="AU23" s="136">
        <f t="shared" si="18"/>
        <v>0</v>
      </c>
      <c r="AV23" s="136"/>
      <c r="AW23" s="136"/>
      <c r="AX23" s="83"/>
      <c r="AY23" s="83"/>
      <c r="AZ23" s="83"/>
      <c r="BA23" s="83">
        <f t="shared" si="12"/>
        <v>0</v>
      </c>
      <c r="BB23" s="83"/>
      <c r="BC23" s="83"/>
      <c r="BD23" s="83"/>
      <c r="BE23" s="83"/>
      <c r="BF23" s="83"/>
      <c r="BG23" s="83">
        <f t="shared" si="13"/>
        <v>0</v>
      </c>
      <c r="BH23" s="83"/>
      <c r="BI23" s="83"/>
      <c r="BJ23" s="101"/>
      <c r="BK23" s="101"/>
      <c r="BL23" s="101"/>
      <c r="BM23" s="108">
        <f t="shared" si="14"/>
        <v>0</v>
      </c>
      <c r="BN23" s="109"/>
      <c r="BO23" s="110"/>
      <c r="BP23" s="101"/>
      <c r="BQ23" s="101"/>
      <c r="BR23" s="101"/>
      <c r="BS23" s="108">
        <f t="shared" si="15"/>
        <v>0</v>
      </c>
      <c r="BT23" s="109"/>
      <c r="BU23" s="110"/>
      <c r="BV23" s="101"/>
      <c r="BW23" s="101"/>
      <c r="BX23" s="101"/>
      <c r="BY23" s="108">
        <f t="shared" si="16"/>
        <v>0</v>
      </c>
      <c r="BZ23" s="109"/>
      <c r="CA23" s="110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8">
        <f t="shared" si="2"/>
        <v>0</v>
      </c>
      <c r="DA23" s="109"/>
      <c r="DB23" s="109"/>
      <c r="DC23" s="109"/>
      <c r="DD23" s="110"/>
      <c r="DE23" s="108"/>
      <c r="DF23" s="109"/>
      <c r="DG23" s="109"/>
      <c r="DH23" s="109"/>
      <c r="DI23" s="110"/>
      <c r="DJ23" s="108">
        <f t="shared" si="19"/>
        <v>0</v>
      </c>
      <c r="DK23" s="109"/>
      <c r="DL23" s="109"/>
      <c r="DM23" s="109"/>
      <c r="DN23" s="110"/>
    </row>
    <row r="24" spans="1:118" x14ac:dyDescent="0.15">
      <c r="A24" s="140"/>
      <c r="B24" s="141"/>
      <c r="C24" s="142"/>
      <c r="D24" s="149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  <c r="Q24" s="117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136">
        <f t="shared" si="17"/>
        <v>0</v>
      </c>
      <c r="AH24" s="136"/>
      <c r="AI24" s="136"/>
      <c r="AJ24" s="136"/>
      <c r="AK24" s="136"/>
      <c r="AL24" s="83"/>
      <c r="AM24" s="83"/>
      <c r="AN24" s="83"/>
      <c r="AO24" s="83"/>
      <c r="AP24" s="83"/>
      <c r="AQ24" s="83"/>
      <c r="AR24" s="83"/>
      <c r="AS24" s="83"/>
      <c r="AT24" s="83"/>
      <c r="AU24" s="136">
        <f t="shared" si="18"/>
        <v>0</v>
      </c>
      <c r="AV24" s="136"/>
      <c r="AW24" s="136"/>
      <c r="AX24" s="83"/>
      <c r="AY24" s="83"/>
      <c r="AZ24" s="83"/>
      <c r="BA24" s="83">
        <f t="shared" si="4"/>
        <v>0</v>
      </c>
      <c r="BB24" s="83"/>
      <c r="BC24" s="83"/>
      <c r="BD24" s="83"/>
      <c r="BE24" s="83"/>
      <c r="BF24" s="83"/>
      <c r="BG24" s="83">
        <f t="shared" si="5"/>
        <v>0</v>
      </c>
      <c r="BH24" s="83"/>
      <c r="BI24" s="83"/>
      <c r="BJ24" s="101"/>
      <c r="BK24" s="101"/>
      <c r="BL24" s="101"/>
      <c r="BM24" s="108">
        <f t="shared" si="6"/>
        <v>0</v>
      </c>
      <c r="BN24" s="109"/>
      <c r="BO24" s="110"/>
      <c r="BP24" s="101"/>
      <c r="BQ24" s="101"/>
      <c r="BR24" s="101"/>
      <c r="BS24" s="108">
        <f t="shared" si="7"/>
        <v>0</v>
      </c>
      <c r="BT24" s="109"/>
      <c r="BU24" s="110"/>
      <c r="BV24" s="101"/>
      <c r="BW24" s="101"/>
      <c r="BX24" s="101"/>
      <c r="BY24" s="108">
        <f t="shared" si="8"/>
        <v>0</v>
      </c>
      <c r="BZ24" s="109"/>
      <c r="CA24" s="110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8">
        <f t="shared" si="2"/>
        <v>0</v>
      </c>
      <c r="DA24" s="109"/>
      <c r="DB24" s="109"/>
      <c r="DC24" s="109"/>
      <c r="DD24" s="110"/>
      <c r="DE24" s="108"/>
      <c r="DF24" s="109"/>
      <c r="DG24" s="109"/>
      <c r="DH24" s="109"/>
      <c r="DI24" s="110"/>
      <c r="DJ24" s="108">
        <f t="shared" si="19"/>
        <v>0</v>
      </c>
      <c r="DK24" s="109"/>
      <c r="DL24" s="109"/>
      <c r="DM24" s="109"/>
      <c r="DN24" s="110"/>
    </row>
    <row r="25" spans="1:118" x14ac:dyDescent="0.15">
      <c r="A25" s="140"/>
      <c r="B25" s="141"/>
      <c r="C25" s="142"/>
      <c r="D25" s="149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1"/>
      <c r="Q25" s="117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136">
        <f t="shared" si="17"/>
        <v>0</v>
      </c>
      <c r="AH25" s="136"/>
      <c r="AI25" s="136"/>
      <c r="AJ25" s="136"/>
      <c r="AK25" s="136"/>
      <c r="AL25" s="83"/>
      <c r="AM25" s="83"/>
      <c r="AN25" s="83"/>
      <c r="AO25" s="83"/>
      <c r="AP25" s="83"/>
      <c r="AQ25" s="83"/>
      <c r="AR25" s="83"/>
      <c r="AS25" s="83"/>
      <c r="AT25" s="83"/>
      <c r="AU25" s="136">
        <f t="shared" si="18"/>
        <v>0</v>
      </c>
      <c r="AV25" s="136"/>
      <c r="AW25" s="136"/>
      <c r="AX25" s="83"/>
      <c r="AY25" s="83"/>
      <c r="AZ25" s="83"/>
      <c r="BA25" s="83">
        <f t="shared" si="4"/>
        <v>0</v>
      </c>
      <c r="BB25" s="83"/>
      <c r="BC25" s="83"/>
      <c r="BD25" s="83"/>
      <c r="BE25" s="83"/>
      <c r="BF25" s="83"/>
      <c r="BG25" s="83">
        <f t="shared" si="5"/>
        <v>0</v>
      </c>
      <c r="BH25" s="83"/>
      <c r="BI25" s="83"/>
      <c r="BJ25" s="101"/>
      <c r="BK25" s="101"/>
      <c r="BL25" s="101"/>
      <c r="BM25" s="108">
        <f t="shared" si="6"/>
        <v>0</v>
      </c>
      <c r="BN25" s="109"/>
      <c r="BO25" s="110"/>
      <c r="BP25" s="101"/>
      <c r="BQ25" s="101"/>
      <c r="BR25" s="101"/>
      <c r="BS25" s="108">
        <f t="shared" si="7"/>
        <v>0</v>
      </c>
      <c r="BT25" s="109"/>
      <c r="BU25" s="110"/>
      <c r="BV25" s="101"/>
      <c r="BW25" s="101"/>
      <c r="BX25" s="101"/>
      <c r="BY25" s="108">
        <f t="shared" si="8"/>
        <v>0</v>
      </c>
      <c r="BZ25" s="109"/>
      <c r="CA25" s="110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8">
        <f t="shared" si="2"/>
        <v>0</v>
      </c>
      <c r="DA25" s="109"/>
      <c r="DB25" s="109"/>
      <c r="DC25" s="109"/>
      <c r="DD25" s="110"/>
      <c r="DE25" s="108"/>
      <c r="DF25" s="109"/>
      <c r="DG25" s="109"/>
      <c r="DH25" s="109"/>
      <c r="DI25" s="110"/>
      <c r="DJ25" s="108">
        <f t="shared" si="19"/>
        <v>0</v>
      </c>
      <c r="DK25" s="109"/>
      <c r="DL25" s="109"/>
      <c r="DM25" s="109"/>
      <c r="DN25" s="110"/>
    </row>
    <row r="26" spans="1:118" x14ac:dyDescent="0.15">
      <c r="A26" s="140"/>
      <c r="B26" s="141"/>
      <c r="C26" s="142"/>
      <c r="D26" s="14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1"/>
      <c r="Q26" s="117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136">
        <f t="shared" si="17"/>
        <v>0</v>
      </c>
      <c r="AH26" s="136"/>
      <c r="AI26" s="136"/>
      <c r="AJ26" s="136"/>
      <c r="AK26" s="136"/>
      <c r="AL26" s="83"/>
      <c r="AM26" s="83"/>
      <c r="AN26" s="83"/>
      <c r="AO26" s="83"/>
      <c r="AP26" s="83"/>
      <c r="AQ26" s="83"/>
      <c r="AR26" s="83"/>
      <c r="AS26" s="83"/>
      <c r="AT26" s="83"/>
      <c r="AU26" s="136">
        <f t="shared" si="18"/>
        <v>0</v>
      </c>
      <c r="AV26" s="136"/>
      <c r="AW26" s="136"/>
      <c r="AX26" s="83"/>
      <c r="AY26" s="83"/>
      <c r="AZ26" s="83"/>
      <c r="BA26" s="83">
        <f t="shared" si="4"/>
        <v>0</v>
      </c>
      <c r="BB26" s="83"/>
      <c r="BC26" s="83"/>
      <c r="BD26" s="83"/>
      <c r="BE26" s="83"/>
      <c r="BF26" s="83"/>
      <c r="BG26" s="83">
        <f t="shared" si="5"/>
        <v>0</v>
      </c>
      <c r="BH26" s="83"/>
      <c r="BI26" s="83"/>
      <c r="BJ26" s="101"/>
      <c r="BK26" s="101"/>
      <c r="BL26" s="101"/>
      <c r="BM26" s="108">
        <f t="shared" si="6"/>
        <v>0</v>
      </c>
      <c r="BN26" s="109"/>
      <c r="BO26" s="110"/>
      <c r="BP26" s="101"/>
      <c r="BQ26" s="101"/>
      <c r="BR26" s="101"/>
      <c r="BS26" s="108">
        <f t="shared" si="7"/>
        <v>0</v>
      </c>
      <c r="BT26" s="109"/>
      <c r="BU26" s="110"/>
      <c r="BV26" s="101"/>
      <c r="BW26" s="101"/>
      <c r="BX26" s="101"/>
      <c r="BY26" s="108">
        <f t="shared" si="8"/>
        <v>0</v>
      </c>
      <c r="BZ26" s="109"/>
      <c r="CA26" s="110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8">
        <f t="shared" si="2"/>
        <v>0</v>
      </c>
      <c r="DA26" s="109"/>
      <c r="DB26" s="109"/>
      <c r="DC26" s="109"/>
      <c r="DD26" s="110"/>
      <c r="DE26" s="108"/>
      <c r="DF26" s="109"/>
      <c r="DG26" s="109"/>
      <c r="DH26" s="109"/>
      <c r="DI26" s="110"/>
      <c r="DJ26" s="108">
        <f t="shared" si="19"/>
        <v>0</v>
      </c>
      <c r="DK26" s="109"/>
      <c r="DL26" s="109"/>
      <c r="DM26" s="109"/>
      <c r="DN26" s="110"/>
    </row>
    <row r="27" spans="1:118" x14ac:dyDescent="0.15">
      <c r="A27" s="140"/>
      <c r="B27" s="141"/>
      <c r="C27" s="142"/>
      <c r="D27" s="149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1"/>
      <c r="Q27" s="117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136">
        <f t="shared" si="17"/>
        <v>0</v>
      </c>
      <c r="AH27" s="136"/>
      <c r="AI27" s="136"/>
      <c r="AJ27" s="136"/>
      <c r="AK27" s="136"/>
      <c r="AL27" s="83"/>
      <c r="AM27" s="83"/>
      <c r="AN27" s="83"/>
      <c r="AO27" s="83"/>
      <c r="AP27" s="83"/>
      <c r="AQ27" s="83"/>
      <c r="AR27" s="83"/>
      <c r="AS27" s="83"/>
      <c r="AT27" s="83"/>
      <c r="AU27" s="136">
        <f t="shared" si="18"/>
        <v>0</v>
      </c>
      <c r="AV27" s="136"/>
      <c r="AW27" s="136"/>
      <c r="AX27" s="83"/>
      <c r="AY27" s="83"/>
      <c r="AZ27" s="83"/>
      <c r="BA27" s="83">
        <f t="shared" si="4"/>
        <v>0</v>
      </c>
      <c r="BB27" s="83"/>
      <c r="BC27" s="83"/>
      <c r="BD27" s="83"/>
      <c r="BE27" s="83"/>
      <c r="BF27" s="83"/>
      <c r="BG27" s="83">
        <f t="shared" si="5"/>
        <v>0</v>
      </c>
      <c r="BH27" s="83"/>
      <c r="BI27" s="83"/>
      <c r="BJ27" s="101"/>
      <c r="BK27" s="101"/>
      <c r="BL27" s="101"/>
      <c r="BM27" s="108">
        <f t="shared" si="6"/>
        <v>0</v>
      </c>
      <c r="BN27" s="109"/>
      <c r="BO27" s="110"/>
      <c r="BP27" s="101"/>
      <c r="BQ27" s="101"/>
      <c r="BR27" s="101"/>
      <c r="BS27" s="108">
        <f t="shared" si="7"/>
        <v>0</v>
      </c>
      <c r="BT27" s="109"/>
      <c r="BU27" s="110"/>
      <c r="BV27" s="101"/>
      <c r="BW27" s="101"/>
      <c r="BX27" s="101"/>
      <c r="BY27" s="108">
        <f t="shared" si="8"/>
        <v>0</v>
      </c>
      <c r="BZ27" s="109"/>
      <c r="CA27" s="110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8">
        <f t="shared" si="2"/>
        <v>0</v>
      </c>
      <c r="DA27" s="109"/>
      <c r="DB27" s="109"/>
      <c r="DC27" s="109"/>
      <c r="DD27" s="110"/>
      <c r="DE27" s="108"/>
      <c r="DF27" s="109"/>
      <c r="DG27" s="109"/>
      <c r="DH27" s="109"/>
      <c r="DI27" s="110"/>
      <c r="DJ27" s="108">
        <f t="shared" si="19"/>
        <v>0</v>
      </c>
      <c r="DK27" s="109"/>
      <c r="DL27" s="109"/>
      <c r="DM27" s="109"/>
      <c r="DN27" s="110"/>
    </row>
    <row r="28" spans="1:118" x14ac:dyDescent="0.15">
      <c r="A28" s="140"/>
      <c r="B28" s="141"/>
      <c r="C28" s="142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1"/>
      <c r="Q28" s="117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136">
        <f t="shared" si="17"/>
        <v>0</v>
      </c>
      <c r="AH28" s="136"/>
      <c r="AI28" s="136"/>
      <c r="AJ28" s="136"/>
      <c r="AK28" s="136"/>
      <c r="AL28" s="83"/>
      <c r="AM28" s="83"/>
      <c r="AN28" s="83"/>
      <c r="AO28" s="83"/>
      <c r="AP28" s="83"/>
      <c r="AQ28" s="83"/>
      <c r="AR28" s="83"/>
      <c r="AS28" s="83"/>
      <c r="AT28" s="83"/>
      <c r="AU28" s="136">
        <f t="shared" si="18"/>
        <v>0</v>
      </c>
      <c r="AV28" s="136"/>
      <c r="AW28" s="136"/>
      <c r="AX28" s="83"/>
      <c r="AY28" s="83"/>
      <c r="AZ28" s="83"/>
      <c r="BA28" s="83">
        <f t="shared" si="4"/>
        <v>0</v>
      </c>
      <c r="BB28" s="83"/>
      <c r="BC28" s="83"/>
      <c r="BD28" s="83"/>
      <c r="BE28" s="83"/>
      <c r="BF28" s="83"/>
      <c r="BG28" s="83">
        <f t="shared" si="5"/>
        <v>0</v>
      </c>
      <c r="BH28" s="83"/>
      <c r="BI28" s="83"/>
      <c r="BJ28" s="101"/>
      <c r="BK28" s="101"/>
      <c r="BL28" s="101"/>
      <c r="BM28" s="108">
        <f t="shared" si="6"/>
        <v>0</v>
      </c>
      <c r="BN28" s="109"/>
      <c r="BO28" s="110"/>
      <c r="BP28" s="101"/>
      <c r="BQ28" s="101"/>
      <c r="BR28" s="101"/>
      <c r="BS28" s="108">
        <f t="shared" si="7"/>
        <v>0</v>
      </c>
      <c r="BT28" s="109"/>
      <c r="BU28" s="110"/>
      <c r="BV28" s="101"/>
      <c r="BW28" s="101"/>
      <c r="BX28" s="101"/>
      <c r="BY28" s="108">
        <f t="shared" si="8"/>
        <v>0</v>
      </c>
      <c r="BZ28" s="109"/>
      <c r="CA28" s="110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8">
        <f t="shared" si="2"/>
        <v>0</v>
      </c>
      <c r="DA28" s="109"/>
      <c r="DB28" s="109"/>
      <c r="DC28" s="109"/>
      <c r="DD28" s="110"/>
      <c r="DE28" s="108"/>
      <c r="DF28" s="109"/>
      <c r="DG28" s="109"/>
      <c r="DH28" s="109"/>
      <c r="DI28" s="110"/>
      <c r="DJ28" s="108">
        <f t="shared" si="19"/>
        <v>0</v>
      </c>
      <c r="DK28" s="109"/>
      <c r="DL28" s="109"/>
      <c r="DM28" s="109"/>
      <c r="DN28" s="110"/>
    </row>
    <row r="29" spans="1:118" x14ac:dyDescent="0.15">
      <c r="A29" s="140"/>
      <c r="B29" s="141"/>
      <c r="C29" s="142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1"/>
      <c r="Q29" s="155" t="s">
        <v>27</v>
      </c>
      <c r="R29" s="156"/>
      <c r="S29" s="156"/>
      <c r="T29" s="157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101"/>
      <c r="BK29" s="101"/>
      <c r="BL29" s="101"/>
      <c r="BM29" s="108"/>
      <c r="BN29" s="109"/>
      <c r="BO29" s="110"/>
      <c r="BP29" s="101"/>
      <c r="BQ29" s="101"/>
      <c r="BR29" s="101"/>
      <c r="BS29" s="108"/>
      <c r="BT29" s="109"/>
      <c r="BU29" s="110"/>
      <c r="BV29" s="101"/>
      <c r="BW29" s="101"/>
      <c r="BX29" s="101"/>
      <c r="BY29" s="108"/>
      <c r="BZ29" s="109"/>
      <c r="CA29" s="110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8"/>
      <c r="DA29" s="109"/>
      <c r="DB29" s="109"/>
      <c r="DC29" s="109"/>
      <c r="DD29" s="110"/>
      <c r="DE29" s="108"/>
      <c r="DF29" s="109"/>
      <c r="DG29" s="109"/>
      <c r="DH29" s="109"/>
      <c r="DI29" s="110"/>
      <c r="DJ29" s="108"/>
      <c r="DK29" s="109"/>
      <c r="DL29" s="109"/>
      <c r="DM29" s="109"/>
      <c r="DN29" s="110"/>
    </row>
    <row r="30" spans="1:118" x14ac:dyDescent="0.15">
      <c r="A30" s="140"/>
      <c r="B30" s="141"/>
      <c r="C30" s="142"/>
      <c r="D30" s="149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/>
      <c r="Q30" s="162" t="s">
        <v>28</v>
      </c>
      <c r="R30" s="163"/>
      <c r="S30" s="163"/>
      <c r="T30" s="164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101"/>
      <c r="BK30" s="101"/>
      <c r="BL30" s="101"/>
      <c r="BM30" s="108"/>
      <c r="BN30" s="109"/>
      <c r="BO30" s="110"/>
      <c r="BP30" s="101"/>
      <c r="BQ30" s="101"/>
      <c r="BR30" s="101"/>
      <c r="BS30" s="108"/>
      <c r="BT30" s="109"/>
      <c r="BU30" s="110"/>
      <c r="BV30" s="101"/>
      <c r="BW30" s="101"/>
      <c r="BX30" s="101"/>
      <c r="BY30" s="108"/>
      <c r="BZ30" s="109"/>
      <c r="CA30" s="110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8"/>
      <c r="DA30" s="109"/>
      <c r="DB30" s="109"/>
      <c r="DC30" s="109"/>
      <c r="DD30" s="110"/>
      <c r="DE30" s="108"/>
      <c r="DF30" s="109"/>
      <c r="DG30" s="109"/>
      <c r="DH30" s="109"/>
      <c r="DI30" s="110"/>
      <c r="DJ30" s="108"/>
      <c r="DK30" s="109"/>
      <c r="DL30" s="109"/>
      <c r="DM30" s="109"/>
      <c r="DN30" s="110"/>
    </row>
    <row r="31" spans="1:118" x14ac:dyDescent="0.15">
      <c r="A31" s="143"/>
      <c r="B31" s="144"/>
      <c r="C31" s="145"/>
      <c r="D31" s="152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4"/>
      <c r="Q31" s="117" t="s">
        <v>12</v>
      </c>
      <c r="R31" s="83"/>
      <c r="S31" s="83"/>
      <c r="T31" s="83"/>
      <c r="U31" s="101"/>
      <c r="V31" s="101"/>
      <c r="W31" s="101"/>
      <c r="X31" s="101"/>
      <c r="Y31" s="101"/>
      <c r="Z31" s="158">
        <f>SUM(Z4:AB28)</f>
        <v>0</v>
      </c>
      <c r="AA31" s="158"/>
      <c r="AB31" s="158"/>
      <c r="AC31" s="158"/>
      <c r="AD31" s="158"/>
      <c r="AE31" s="158"/>
      <c r="AF31" s="158"/>
      <c r="AG31" s="158">
        <f>SUM(AG4:AK28)</f>
        <v>0</v>
      </c>
      <c r="AH31" s="158"/>
      <c r="AI31" s="158"/>
      <c r="AJ31" s="158"/>
      <c r="AK31" s="158"/>
      <c r="AL31" s="158"/>
      <c r="AM31" s="158"/>
      <c r="AN31" s="158"/>
      <c r="AO31" s="158">
        <f>SUM(AO4:AQ28)</f>
        <v>0</v>
      </c>
      <c r="AP31" s="158"/>
      <c r="AQ31" s="158"/>
      <c r="AR31" s="158"/>
      <c r="AS31" s="158"/>
      <c r="AT31" s="158"/>
      <c r="AU31" s="158">
        <f>SUM(AU4:AW28)</f>
        <v>0</v>
      </c>
      <c r="AV31" s="158"/>
      <c r="AW31" s="158"/>
      <c r="AX31" s="158"/>
      <c r="AY31" s="158"/>
      <c r="AZ31" s="158"/>
      <c r="BA31" s="158">
        <f>SUM(BA4:BC28)</f>
        <v>0</v>
      </c>
      <c r="BB31" s="158"/>
      <c r="BC31" s="158"/>
      <c r="BD31" s="158"/>
      <c r="BE31" s="158"/>
      <c r="BF31" s="158"/>
      <c r="BG31" s="158">
        <f>SUM(BG4:BI28)</f>
        <v>0</v>
      </c>
      <c r="BH31" s="158"/>
      <c r="BI31" s="158"/>
      <c r="BJ31" s="158"/>
      <c r="BK31" s="158"/>
      <c r="BL31" s="158"/>
      <c r="BM31" s="158">
        <f>SUM(BM4:BO28)</f>
        <v>0</v>
      </c>
      <c r="BN31" s="158"/>
      <c r="BO31" s="158"/>
      <c r="BP31" s="158"/>
      <c r="BQ31" s="158"/>
      <c r="BR31" s="158"/>
      <c r="BS31" s="158">
        <f>SUM(BS4:BU28)</f>
        <v>0</v>
      </c>
      <c r="BT31" s="158"/>
      <c r="BU31" s="158"/>
      <c r="BV31" s="158"/>
      <c r="BW31" s="158"/>
      <c r="BX31" s="158"/>
      <c r="BY31" s="158">
        <f>SUM(BY4:CA28)</f>
        <v>0</v>
      </c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9">
        <f>SUM(CZ4:DD28)</f>
        <v>0</v>
      </c>
      <c r="DA31" s="160"/>
      <c r="DB31" s="160"/>
      <c r="DC31" s="160"/>
      <c r="DD31" s="161"/>
      <c r="DE31" s="159"/>
      <c r="DF31" s="160"/>
      <c r="DG31" s="160"/>
      <c r="DH31" s="160"/>
      <c r="DI31" s="161"/>
      <c r="DJ31" s="159">
        <f>SUM(DJ4:DN28)</f>
        <v>0</v>
      </c>
      <c r="DK31" s="160"/>
      <c r="DL31" s="160"/>
      <c r="DM31" s="160"/>
      <c r="DN31" s="161"/>
    </row>
  </sheetData>
  <mergeCells count="884">
    <mergeCell ref="BS23:BU23"/>
    <mergeCell ref="BG23:BI23"/>
    <mergeCell ref="CN22:CQ22"/>
    <mergeCell ref="BV23:BX23"/>
    <mergeCell ref="CB22:CE22"/>
    <mergeCell ref="CF23:CI23"/>
    <mergeCell ref="CJ23:CM23"/>
    <mergeCell ref="CN23:CQ23"/>
    <mergeCell ref="BY23:CA23"/>
    <mergeCell ref="CB23:CE23"/>
    <mergeCell ref="DJ23:DN23"/>
    <mergeCell ref="DJ22:DN22"/>
    <mergeCell ref="CZ23:DD23"/>
    <mergeCell ref="DE23:DI23"/>
    <mergeCell ref="DE22:DI22"/>
    <mergeCell ref="CZ22:DD22"/>
    <mergeCell ref="CV23:CY23"/>
    <mergeCell ref="BY22:CA22"/>
    <mergeCell ref="CR23:CU23"/>
    <mergeCell ref="CR22:CU22"/>
    <mergeCell ref="CJ22:CM22"/>
    <mergeCell ref="CV22:CY22"/>
    <mergeCell ref="CF22:CI22"/>
    <mergeCell ref="BP23:BR23"/>
    <mergeCell ref="BG22:BI22"/>
    <mergeCell ref="BP22:BR22"/>
    <mergeCell ref="BM23:BO23"/>
    <mergeCell ref="BJ22:BL22"/>
    <mergeCell ref="BM22:BO22"/>
    <mergeCell ref="AG23:AK23"/>
    <mergeCell ref="BA23:BC23"/>
    <mergeCell ref="BJ23:BL23"/>
    <mergeCell ref="AX23:AZ23"/>
    <mergeCell ref="AO23:AQ23"/>
    <mergeCell ref="AL23:AN23"/>
    <mergeCell ref="AR23:AT23"/>
    <mergeCell ref="AU23:AW23"/>
    <mergeCell ref="DJ21:DN21"/>
    <mergeCell ref="CV21:CY21"/>
    <mergeCell ref="CZ21:DD21"/>
    <mergeCell ref="CJ21:CM21"/>
    <mergeCell ref="CN21:CQ21"/>
    <mergeCell ref="DE21:DI21"/>
    <mergeCell ref="CR21:CU21"/>
    <mergeCell ref="BS22:BU22"/>
    <mergeCell ref="BV22:BX22"/>
    <mergeCell ref="BD21:BF21"/>
    <mergeCell ref="BD22:BF22"/>
    <mergeCell ref="BJ21:BL21"/>
    <mergeCell ref="BV21:BX21"/>
    <mergeCell ref="BM21:BO21"/>
    <mergeCell ref="BS21:BU21"/>
    <mergeCell ref="BP21:BR21"/>
    <mergeCell ref="BS20:BU20"/>
    <mergeCell ref="BM20:BO20"/>
    <mergeCell ref="BP20:BR20"/>
    <mergeCell ref="BJ20:BL20"/>
    <mergeCell ref="CF21:CI21"/>
    <mergeCell ref="CB21:CE21"/>
    <mergeCell ref="BY21:CA21"/>
    <mergeCell ref="BY20:CA20"/>
    <mergeCell ref="BV20:BX20"/>
    <mergeCell ref="CV19:CY19"/>
    <mergeCell ref="CN19:CQ19"/>
    <mergeCell ref="CF20:CI20"/>
    <mergeCell ref="CJ20:CM20"/>
    <mergeCell ref="CN20:CQ20"/>
    <mergeCell ref="CB20:CE20"/>
    <mergeCell ref="CJ19:CM19"/>
    <mergeCell ref="CF19:CI19"/>
    <mergeCell ref="AX19:AZ19"/>
    <mergeCell ref="BV19:BX19"/>
    <mergeCell ref="DJ19:DN19"/>
    <mergeCell ref="CZ19:DD19"/>
    <mergeCell ref="DJ20:DN20"/>
    <mergeCell ref="CR20:CU20"/>
    <mergeCell ref="CR19:CU19"/>
    <mergeCell ref="CV20:CY20"/>
    <mergeCell ref="DE20:DI20"/>
    <mergeCell ref="CZ20:DD20"/>
    <mergeCell ref="BG19:BI19"/>
    <mergeCell ref="BJ19:BL19"/>
    <mergeCell ref="BM19:BO19"/>
    <mergeCell ref="BG20:BI20"/>
    <mergeCell ref="BA19:BC19"/>
    <mergeCell ref="BD19:BF19"/>
    <mergeCell ref="BD20:BF20"/>
    <mergeCell ref="BM18:BO18"/>
    <mergeCell ref="AU18:AW18"/>
    <mergeCell ref="BD18:BF18"/>
    <mergeCell ref="BG18:BI18"/>
    <mergeCell ref="BJ18:BL18"/>
    <mergeCell ref="DE19:DI19"/>
    <mergeCell ref="BP19:BR19"/>
    <mergeCell ref="BS19:BU19"/>
    <mergeCell ref="BY19:CA19"/>
    <mergeCell ref="CB19:CE19"/>
    <mergeCell ref="BP18:BR18"/>
    <mergeCell ref="BS18:BU18"/>
    <mergeCell ref="CF18:CI18"/>
    <mergeCell ref="BS17:BU17"/>
    <mergeCell ref="BV17:BX17"/>
    <mergeCell ref="BV18:BX18"/>
    <mergeCell ref="BY18:CA18"/>
    <mergeCell ref="CF17:CI17"/>
    <mergeCell ref="BY17:CA17"/>
    <mergeCell ref="CB17:CE17"/>
    <mergeCell ref="CZ17:DD17"/>
    <mergeCell ref="CJ17:CM17"/>
    <mergeCell ref="CR17:CU17"/>
    <mergeCell ref="DJ17:DN17"/>
    <mergeCell ref="DE18:DI18"/>
    <mergeCell ref="DJ18:DN18"/>
    <mergeCell ref="DE17:DI17"/>
    <mergeCell ref="BM16:BO16"/>
    <mergeCell ref="BP16:BR16"/>
    <mergeCell ref="CZ18:DD18"/>
    <mergeCell ref="CV18:CY18"/>
    <mergeCell ref="CB18:CE18"/>
    <mergeCell ref="CN18:CQ18"/>
    <mergeCell ref="CR18:CU18"/>
    <mergeCell ref="CJ18:CM18"/>
    <mergeCell ref="CN17:CQ17"/>
    <mergeCell ref="CV17:CY17"/>
    <mergeCell ref="CB16:CE16"/>
    <mergeCell ref="CF15:CI15"/>
    <mergeCell ref="CF16:CI16"/>
    <mergeCell ref="BS15:BU15"/>
    <mergeCell ref="BV15:BX15"/>
    <mergeCell ref="BY15:CA15"/>
    <mergeCell ref="CB15:CE15"/>
    <mergeCell ref="BY16:CA16"/>
    <mergeCell ref="BS16:BU16"/>
    <mergeCell ref="BV16:BX16"/>
    <mergeCell ref="CN15:CQ15"/>
    <mergeCell ref="CR15:CU15"/>
    <mergeCell ref="CJ16:CM16"/>
    <mergeCell ref="CN16:CQ16"/>
    <mergeCell ref="CR16:CU16"/>
    <mergeCell ref="CJ15:CM15"/>
    <mergeCell ref="AR10:AT10"/>
    <mergeCell ref="BP15:BR15"/>
    <mergeCell ref="BJ15:BL15"/>
    <mergeCell ref="AL10:AN10"/>
    <mergeCell ref="AO10:AQ10"/>
    <mergeCell ref="BA15:BC15"/>
    <mergeCell ref="AX15:AZ15"/>
    <mergeCell ref="AR15:AT15"/>
    <mergeCell ref="AL11:AN11"/>
    <mergeCell ref="AR14:AT14"/>
    <mergeCell ref="DJ16:DN16"/>
    <mergeCell ref="CV16:CY16"/>
    <mergeCell ref="CZ16:DD16"/>
    <mergeCell ref="CV15:CY15"/>
    <mergeCell ref="DJ15:DN15"/>
    <mergeCell ref="DE16:DI16"/>
    <mergeCell ref="DE15:DI15"/>
    <mergeCell ref="CZ15:DD15"/>
    <mergeCell ref="AU13:AW13"/>
    <mergeCell ref="BD13:BF13"/>
    <mergeCell ref="AU14:AW14"/>
    <mergeCell ref="BG13:BI13"/>
    <mergeCell ref="BJ13:BL13"/>
    <mergeCell ref="BA13:BC13"/>
    <mergeCell ref="BD14:BF14"/>
    <mergeCell ref="BA14:BC14"/>
    <mergeCell ref="BG14:BI14"/>
    <mergeCell ref="AO12:AQ12"/>
    <mergeCell ref="AR13:AT13"/>
    <mergeCell ref="AO13:AQ13"/>
    <mergeCell ref="AR11:AT11"/>
    <mergeCell ref="AR12:AT12"/>
    <mergeCell ref="AO11:AQ11"/>
    <mergeCell ref="BA11:BC11"/>
    <mergeCell ref="AX13:AZ13"/>
    <mergeCell ref="AO14:AQ14"/>
    <mergeCell ref="BM24:BO24"/>
    <mergeCell ref="BJ24:BL24"/>
    <mergeCell ref="BM17:BO17"/>
    <mergeCell ref="AX24:AZ24"/>
    <mergeCell ref="AO17:AQ17"/>
    <mergeCell ref="AO18:AQ18"/>
    <mergeCell ref="AR18:AT18"/>
    <mergeCell ref="AU24:AW24"/>
    <mergeCell ref="BV14:BX14"/>
    <mergeCell ref="BD16:BF16"/>
    <mergeCell ref="BM15:BO15"/>
    <mergeCell ref="BS14:BU14"/>
    <mergeCell ref="BG15:BI15"/>
    <mergeCell ref="BM14:BO14"/>
    <mergeCell ref="BP14:BR14"/>
    <mergeCell ref="BJ14:BL14"/>
    <mergeCell ref="AX14:AZ14"/>
    <mergeCell ref="BJ27:BL27"/>
    <mergeCell ref="BD27:BF27"/>
    <mergeCell ref="BG26:BI26"/>
    <mergeCell ref="BS25:BU25"/>
    <mergeCell ref="BV25:BX25"/>
    <mergeCell ref="BJ17:BL17"/>
    <mergeCell ref="BP17:BR17"/>
    <mergeCell ref="BG27:BI27"/>
    <mergeCell ref="BS24:BU24"/>
    <mergeCell ref="BV24:BX24"/>
    <mergeCell ref="BJ16:BL16"/>
    <mergeCell ref="BG24:BI24"/>
    <mergeCell ref="BG25:BI25"/>
    <mergeCell ref="BD24:BF24"/>
    <mergeCell ref="BA22:BC22"/>
    <mergeCell ref="BG21:BI21"/>
    <mergeCell ref="BA24:BC24"/>
    <mergeCell ref="BD25:BF25"/>
    <mergeCell ref="BD23:BF23"/>
    <mergeCell ref="BA20:BC20"/>
    <mergeCell ref="AX26:AZ26"/>
    <mergeCell ref="BA26:BC26"/>
    <mergeCell ref="BA28:BC28"/>
    <mergeCell ref="AX28:AZ28"/>
    <mergeCell ref="BA21:BC21"/>
    <mergeCell ref="AX22:AZ22"/>
    <mergeCell ref="AX21:AZ21"/>
    <mergeCell ref="BA25:BC25"/>
    <mergeCell ref="BA27:BC27"/>
    <mergeCell ref="AX25:AZ25"/>
    <mergeCell ref="AL20:AN20"/>
    <mergeCell ref="AO20:AQ20"/>
    <mergeCell ref="AC18:AF18"/>
    <mergeCell ref="AG18:AK18"/>
    <mergeCell ref="AL18:AN18"/>
    <mergeCell ref="AG20:AK20"/>
    <mergeCell ref="AC19:AF19"/>
    <mergeCell ref="AX20:AZ20"/>
    <mergeCell ref="AO19:AQ19"/>
    <mergeCell ref="BA17:BC17"/>
    <mergeCell ref="BD17:BF17"/>
    <mergeCell ref="BA18:BC18"/>
    <mergeCell ref="AX18:AZ18"/>
    <mergeCell ref="AR17:AT17"/>
    <mergeCell ref="AU20:AW20"/>
    <mergeCell ref="AU19:AW19"/>
    <mergeCell ref="AR20:AT20"/>
    <mergeCell ref="AC17:AF17"/>
    <mergeCell ref="AG17:AK17"/>
    <mergeCell ref="AL17:AN17"/>
    <mergeCell ref="AC22:AF22"/>
    <mergeCell ref="AO22:AQ22"/>
    <mergeCell ref="AG22:AK22"/>
    <mergeCell ref="AL22:AN22"/>
    <mergeCell ref="AC21:AF21"/>
    <mergeCell ref="AL21:AN21"/>
    <mergeCell ref="AG21:AK21"/>
    <mergeCell ref="AO21:AQ21"/>
    <mergeCell ref="AG19:AK19"/>
    <mergeCell ref="AL19:AN19"/>
    <mergeCell ref="AO27:AQ27"/>
    <mergeCell ref="AL26:AN26"/>
    <mergeCell ref="AL27:AN27"/>
    <mergeCell ref="AG24:AK24"/>
    <mergeCell ref="AO24:AQ24"/>
    <mergeCell ref="AG26:AK26"/>
    <mergeCell ref="AO26:AQ26"/>
    <mergeCell ref="AG15:AK15"/>
    <mergeCell ref="AL15:AN15"/>
    <mergeCell ref="AO15:AQ15"/>
    <mergeCell ref="AG14:AK14"/>
    <mergeCell ref="AL14:AN14"/>
    <mergeCell ref="AL13:AN13"/>
    <mergeCell ref="AR16:AT16"/>
    <mergeCell ref="BG17:BI17"/>
    <mergeCell ref="AU15:AW15"/>
    <mergeCell ref="BA16:BC16"/>
    <mergeCell ref="AU16:AW16"/>
    <mergeCell ref="BG16:BI16"/>
    <mergeCell ref="AX17:AZ17"/>
    <mergeCell ref="AU17:AW17"/>
    <mergeCell ref="AX16:AZ16"/>
    <mergeCell ref="BD15:BF15"/>
    <mergeCell ref="CJ29:CM29"/>
    <mergeCell ref="BY30:CA30"/>
    <mergeCell ref="BV30:BX30"/>
    <mergeCell ref="CB29:CE29"/>
    <mergeCell ref="BY29:CA29"/>
    <mergeCell ref="BV29:BX29"/>
    <mergeCell ref="BP28:BR28"/>
    <mergeCell ref="BM28:BO28"/>
    <mergeCell ref="BJ28:BL28"/>
    <mergeCell ref="BS28:BU28"/>
    <mergeCell ref="BV28:BX28"/>
    <mergeCell ref="Q31:T31"/>
    <mergeCell ref="U31:V31"/>
    <mergeCell ref="W31:Y31"/>
    <mergeCell ref="Z31:AB31"/>
    <mergeCell ref="BP29:BR29"/>
    <mergeCell ref="BM29:BO29"/>
    <mergeCell ref="Q30:T30"/>
    <mergeCell ref="BM30:BO30"/>
    <mergeCell ref="BJ30:BL30"/>
    <mergeCell ref="AG31:AK31"/>
    <mergeCell ref="AL31:AN31"/>
    <mergeCell ref="BD30:BF30"/>
    <mergeCell ref="U30:V30"/>
    <mergeCell ref="W30:Y30"/>
    <mergeCell ref="Z30:AB30"/>
    <mergeCell ref="AC30:AF30"/>
    <mergeCell ref="AO30:AQ30"/>
    <mergeCell ref="BA31:BC31"/>
    <mergeCell ref="BP31:BR31"/>
    <mergeCell ref="BS30:BU30"/>
    <mergeCell ref="AC31:AF31"/>
    <mergeCell ref="BM31:BO31"/>
    <mergeCell ref="AX30:AZ30"/>
    <mergeCell ref="BA30:BC30"/>
    <mergeCell ref="AU30:AW30"/>
    <mergeCell ref="AG30:AK30"/>
    <mergeCell ref="AL30:AN30"/>
    <mergeCell ref="DJ31:DN31"/>
    <mergeCell ref="BY31:CA31"/>
    <mergeCell ref="CB31:CE31"/>
    <mergeCell ref="CF31:CI31"/>
    <mergeCell ref="CV31:CY31"/>
    <mergeCell ref="CZ31:DD31"/>
    <mergeCell ref="CR31:CU31"/>
    <mergeCell ref="CB30:CE30"/>
    <mergeCell ref="CJ31:CM31"/>
    <mergeCell ref="BV31:BX31"/>
    <mergeCell ref="BJ31:BL31"/>
    <mergeCell ref="AO31:AQ31"/>
    <mergeCell ref="BP30:BR30"/>
    <mergeCell ref="AR31:AT31"/>
    <mergeCell ref="BG30:BI30"/>
    <mergeCell ref="AU31:AW31"/>
    <mergeCell ref="AX31:AZ31"/>
    <mergeCell ref="AR30:AT30"/>
    <mergeCell ref="BD31:BF31"/>
    <mergeCell ref="BG31:BI31"/>
    <mergeCell ref="BS31:BU31"/>
    <mergeCell ref="DJ30:DN30"/>
    <mergeCell ref="CF30:CI30"/>
    <mergeCell ref="CJ30:CM30"/>
    <mergeCell ref="CN30:CQ30"/>
    <mergeCell ref="CR30:CU30"/>
    <mergeCell ref="CV30:CY30"/>
    <mergeCell ref="CZ30:DD30"/>
    <mergeCell ref="CN31:CQ31"/>
    <mergeCell ref="DE30:DI30"/>
    <mergeCell ref="CN29:CQ29"/>
    <mergeCell ref="CF28:CI28"/>
    <mergeCell ref="CJ28:CM28"/>
    <mergeCell ref="CR29:CU29"/>
    <mergeCell ref="CV29:CY29"/>
    <mergeCell ref="CZ29:DD29"/>
    <mergeCell ref="DE29:DI29"/>
    <mergeCell ref="DE31:DI31"/>
    <mergeCell ref="DJ27:DN27"/>
    <mergeCell ref="CF27:CI27"/>
    <mergeCell ref="CV27:CY27"/>
    <mergeCell ref="CB28:CE28"/>
    <mergeCell ref="CN28:CQ28"/>
    <mergeCell ref="CF29:CI29"/>
    <mergeCell ref="DE27:DI27"/>
    <mergeCell ref="CR27:CU27"/>
    <mergeCell ref="CZ27:DD27"/>
    <mergeCell ref="CN27:CQ27"/>
    <mergeCell ref="AX29:AZ29"/>
    <mergeCell ref="BA29:BC29"/>
    <mergeCell ref="AU29:AW29"/>
    <mergeCell ref="CJ27:CM27"/>
    <mergeCell ref="CB27:CE27"/>
    <mergeCell ref="DJ28:DN28"/>
    <mergeCell ref="CV28:CY28"/>
    <mergeCell ref="CZ28:DD28"/>
    <mergeCell ref="CR28:CU28"/>
    <mergeCell ref="DE28:DI28"/>
    <mergeCell ref="BD28:BF28"/>
    <mergeCell ref="BG28:BI28"/>
    <mergeCell ref="BD29:BF29"/>
    <mergeCell ref="BG29:BI29"/>
    <mergeCell ref="DJ29:DN29"/>
    <mergeCell ref="Q29:T29"/>
    <mergeCell ref="U29:V29"/>
    <mergeCell ref="W29:Y29"/>
    <mergeCell ref="Z29:AB29"/>
    <mergeCell ref="AO29:AQ29"/>
    <mergeCell ref="AG29:AK29"/>
    <mergeCell ref="AU28:AW28"/>
    <mergeCell ref="AL29:AN29"/>
    <mergeCell ref="AC28:AF28"/>
    <mergeCell ref="AC29:AF29"/>
    <mergeCell ref="Q28:T28"/>
    <mergeCell ref="U28:V28"/>
    <mergeCell ref="W28:Y28"/>
    <mergeCell ref="Z28:AB28"/>
    <mergeCell ref="AR29:AT29"/>
    <mergeCell ref="BY28:CA28"/>
    <mergeCell ref="BS29:BU29"/>
    <mergeCell ref="BJ29:BL29"/>
    <mergeCell ref="AC27:AF27"/>
    <mergeCell ref="AG27:AK27"/>
    <mergeCell ref="BM27:BO27"/>
    <mergeCell ref="BP27:BR27"/>
    <mergeCell ref="BS27:BU27"/>
    <mergeCell ref="BV27:BX27"/>
    <mergeCell ref="BY27:CA27"/>
    <mergeCell ref="AO28:AQ28"/>
    <mergeCell ref="AR28:AT28"/>
    <mergeCell ref="AG28:AK28"/>
    <mergeCell ref="AL28:AN28"/>
    <mergeCell ref="AU27:AW27"/>
    <mergeCell ref="AX27:AZ27"/>
    <mergeCell ref="AR26:AT26"/>
    <mergeCell ref="BD26:BF26"/>
    <mergeCell ref="U27:V27"/>
    <mergeCell ref="W27:Y27"/>
    <mergeCell ref="Z27:AB27"/>
    <mergeCell ref="Z26:AB26"/>
    <mergeCell ref="W26:Y26"/>
    <mergeCell ref="AR27:AT27"/>
    <mergeCell ref="AU26:AW26"/>
    <mergeCell ref="AC26:AF26"/>
    <mergeCell ref="CR26:CU26"/>
    <mergeCell ref="CV26:CY26"/>
    <mergeCell ref="DJ26:DN26"/>
    <mergeCell ref="BJ26:BL26"/>
    <mergeCell ref="BM26:BO26"/>
    <mergeCell ref="BP26:BR26"/>
    <mergeCell ref="BV26:BX26"/>
    <mergeCell ref="CN26:CQ26"/>
    <mergeCell ref="DE26:DI26"/>
    <mergeCell ref="CZ26:DD26"/>
    <mergeCell ref="DJ25:DN25"/>
    <mergeCell ref="CF25:CI25"/>
    <mergeCell ref="CJ25:CM25"/>
    <mergeCell ref="CN25:CQ25"/>
    <mergeCell ref="CZ25:DD25"/>
    <mergeCell ref="DE25:DI25"/>
    <mergeCell ref="CV25:CY25"/>
    <mergeCell ref="CR25:CU25"/>
    <mergeCell ref="BY24:CA24"/>
    <mergeCell ref="CF24:CI24"/>
    <mergeCell ref="BY26:CA26"/>
    <mergeCell ref="CJ26:CM26"/>
    <mergeCell ref="CB25:CE25"/>
    <mergeCell ref="CF26:CI26"/>
    <mergeCell ref="CB26:CE26"/>
    <mergeCell ref="BS26:BU26"/>
    <mergeCell ref="AL25:AN25"/>
    <mergeCell ref="AO25:AQ25"/>
    <mergeCell ref="DJ24:DN24"/>
    <mergeCell ref="DE24:DI24"/>
    <mergeCell ref="CR24:CU24"/>
    <mergeCell ref="CV24:CY24"/>
    <mergeCell ref="CZ24:DD24"/>
    <mergeCell ref="BY25:CA25"/>
    <mergeCell ref="BJ25:BL25"/>
    <mergeCell ref="BP25:BR25"/>
    <mergeCell ref="Q25:T25"/>
    <mergeCell ref="U25:V25"/>
    <mergeCell ref="W25:Y25"/>
    <mergeCell ref="Z25:AB25"/>
    <mergeCell ref="AC25:AF25"/>
    <mergeCell ref="AG25:AK25"/>
    <mergeCell ref="AR25:AT25"/>
    <mergeCell ref="AR21:AT21"/>
    <mergeCell ref="AR22:AT22"/>
    <mergeCell ref="AR19:AT19"/>
    <mergeCell ref="CN24:CQ24"/>
    <mergeCell ref="AU25:AW25"/>
    <mergeCell ref="BM25:BO25"/>
    <mergeCell ref="CB24:CE24"/>
    <mergeCell ref="CJ24:CM24"/>
    <mergeCell ref="BP24:BR24"/>
    <mergeCell ref="AU21:AW21"/>
    <mergeCell ref="AU22:AW22"/>
    <mergeCell ref="AC15:AF15"/>
    <mergeCell ref="Z16:AB16"/>
    <mergeCell ref="Z24:AB24"/>
    <mergeCell ref="AR24:AT24"/>
    <mergeCell ref="AC16:AF16"/>
    <mergeCell ref="AG16:AK16"/>
    <mergeCell ref="AL16:AN16"/>
    <mergeCell ref="AO16:AQ16"/>
    <mergeCell ref="AL24:AN24"/>
    <mergeCell ref="U16:V16"/>
    <mergeCell ref="U14:V14"/>
    <mergeCell ref="W14:Y14"/>
    <mergeCell ref="Z14:AB14"/>
    <mergeCell ref="U15:V15"/>
    <mergeCell ref="W15:Y15"/>
    <mergeCell ref="AC24:AF24"/>
    <mergeCell ref="U18:V18"/>
    <mergeCell ref="W18:Y18"/>
    <mergeCell ref="W19:Y19"/>
    <mergeCell ref="W20:Y20"/>
    <mergeCell ref="Z19:AB19"/>
    <mergeCell ref="Z22:AB22"/>
    <mergeCell ref="AC23:AF23"/>
    <mergeCell ref="AC20:AF20"/>
    <mergeCell ref="U20:V20"/>
    <mergeCell ref="Q21:T21"/>
    <mergeCell ref="U19:V19"/>
    <mergeCell ref="W22:Y22"/>
    <mergeCell ref="Q23:T23"/>
    <mergeCell ref="U23:V23"/>
    <mergeCell ref="Q22:T22"/>
    <mergeCell ref="W21:Y21"/>
    <mergeCell ref="U22:V22"/>
    <mergeCell ref="U21:V21"/>
    <mergeCell ref="AG11:AK11"/>
    <mergeCell ref="AC11:AF11"/>
    <mergeCell ref="AC14:AF14"/>
    <mergeCell ref="AC13:AF13"/>
    <mergeCell ref="AG13:AK13"/>
    <mergeCell ref="Q20:T20"/>
    <mergeCell ref="Q19:T19"/>
    <mergeCell ref="Q18:T18"/>
    <mergeCell ref="W17:Y17"/>
    <mergeCell ref="Q16:T16"/>
    <mergeCell ref="W24:Y24"/>
    <mergeCell ref="W23:Y23"/>
    <mergeCell ref="Z13:AB13"/>
    <mergeCell ref="Z18:AB18"/>
    <mergeCell ref="Z21:AB21"/>
    <mergeCell ref="Z15:AB15"/>
    <mergeCell ref="Z17:AB17"/>
    <mergeCell ref="W16:Y16"/>
    <mergeCell ref="Z20:AB20"/>
    <mergeCell ref="Z23:AB23"/>
    <mergeCell ref="U10:V10"/>
    <mergeCell ref="AL12:AN12"/>
    <mergeCell ref="U12:V12"/>
    <mergeCell ref="W10:Y10"/>
    <mergeCell ref="Z12:AB12"/>
    <mergeCell ref="AC12:AF12"/>
    <mergeCell ref="AG12:AK12"/>
    <mergeCell ref="AC10:AF10"/>
    <mergeCell ref="Z11:AB11"/>
    <mergeCell ref="AG10:AK10"/>
    <mergeCell ref="W6:Y6"/>
    <mergeCell ref="Q7:T7"/>
    <mergeCell ref="Q8:T8"/>
    <mergeCell ref="Z10:AB10"/>
    <mergeCell ref="U6:V6"/>
    <mergeCell ref="U9:V9"/>
    <mergeCell ref="W9:Y9"/>
    <mergeCell ref="Z9:AB9"/>
    <mergeCell ref="Z7:AB7"/>
    <mergeCell ref="Z6:AB6"/>
    <mergeCell ref="U5:V5"/>
    <mergeCell ref="D4:P31"/>
    <mergeCell ref="U8:V8"/>
    <mergeCell ref="Q5:T5"/>
    <mergeCell ref="Q9:T9"/>
    <mergeCell ref="Q13:T13"/>
    <mergeCell ref="U13:V13"/>
    <mergeCell ref="Q11:T11"/>
    <mergeCell ref="Q6:T6"/>
    <mergeCell ref="U11:V11"/>
    <mergeCell ref="U7:V7"/>
    <mergeCell ref="Q17:T17"/>
    <mergeCell ref="W7:Y7"/>
    <mergeCell ref="Q15:T15"/>
    <mergeCell ref="W8:Y8"/>
    <mergeCell ref="W13:Y13"/>
    <mergeCell ref="W11:Y11"/>
    <mergeCell ref="W12:Y12"/>
    <mergeCell ref="U17:V17"/>
    <mergeCell ref="Q12:T12"/>
    <mergeCell ref="BY14:CA14"/>
    <mergeCell ref="A4:C31"/>
    <mergeCell ref="Q24:T24"/>
    <mergeCell ref="U24:V24"/>
    <mergeCell ref="Q14:T14"/>
    <mergeCell ref="Q10:T10"/>
    <mergeCell ref="Q26:T26"/>
    <mergeCell ref="U26:V26"/>
    <mergeCell ref="Q27:T27"/>
    <mergeCell ref="BM13:BO13"/>
    <mergeCell ref="DE13:DI13"/>
    <mergeCell ref="DJ14:DN14"/>
    <mergeCell ref="CB14:CE14"/>
    <mergeCell ref="CF14:CI14"/>
    <mergeCell ref="CJ14:CM14"/>
    <mergeCell ref="CN14:CQ14"/>
    <mergeCell ref="CR14:CU14"/>
    <mergeCell ref="CV14:CY14"/>
    <mergeCell ref="CZ14:DD14"/>
    <mergeCell ref="DE14:DI14"/>
    <mergeCell ref="DJ12:DN12"/>
    <mergeCell ref="BV12:BX12"/>
    <mergeCell ref="BY12:CA12"/>
    <mergeCell ref="CB12:CE12"/>
    <mergeCell ref="CF12:CI12"/>
    <mergeCell ref="DJ13:DN13"/>
    <mergeCell ref="BV13:BX13"/>
    <mergeCell ref="BY13:CA13"/>
    <mergeCell ref="CB13:CE13"/>
    <mergeCell ref="CF13:CI13"/>
    <mergeCell ref="CV12:CY12"/>
    <mergeCell ref="CZ12:DD12"/>
    <mergeCell ref="DE12:DI12"/>
    <mergeCell ref="BS13:BU13"/>
    <mergeCell ref="BP13:BR13"/>
    <mergeCell ref="CR13:CU13"/>
    <mergeCell ref="CZ13:DD13"/>
    <mergeCell ref="CJ13:CM13"/>
    <mergeCell ref="CN13:CQ13"/>
    <mergeCell ref="CV13:CY13"/>
    <mergeCell ref="BP12:BR12"/>
    <mergeCell ref="BS12:BU12"/>
    <mergeCell ref="DE11:DI11"/>
    <mergeCell ref="CN11:CQ11"/>
    <mergeCell ref="BM12:BO12"/>
    <mergeCell ref="CZ11:DD11"/>
    <mergeCell ref="CR11:CU11"/>
    <mergeCell ref="CR12:CU12"/>
    <mergeCell ref="CJ12:CM12"/>
    <mergeCell ref="CN12:CQ12"/>
    <mergeCell ref="BJ10:BL10"/>
    <mergeCell ref="AU10:AW10"/>
    <mergeCell ref="BD10:BF10"/>
    <mergeCell ref="AX10:AZ10"/>
    <mergeCell ref="BA10:BC10"/>
    <mergeCell ref="BG10:BI10"/>
    <mergeCell ref="BJ12:BL12"/>
    <mergeCell ref="AU11:AW11"/>
    <mergeCell ref="BD11:BF11"/>
    <mergeCell ref="BG11:BI11"/>
    <mergeCell ref="AX11:AZ11"/>
    <mergeCell ref="AU12:AW12"/>
    <mergeCell ref="AX12:AZ12"/>
    <mergeCell ref="BA12:BC12"/>
    <mergeCell ref="BD12:BF12"/>
    <mergeCell ref="BG12:BI12"/>
    <mergeCell ref="BJ11:BL11"/>
    <mergeCell ref="BP11:BR11"/>
    <mergeCell ref="BS11:BU11"/>
    <mergeCell ref="DJ11:DN11"/>
    <mergeCell ref="BV11:BX11"/>
    <mergeCell ref="BY11:CA11"/>
    <mergeCell ref="CB11:CE11"/>
    <mergeCell ref="CF11:CI11"/>
    <mergeCell ref="CJ11:CM11"/>
    <mergeCell ref="BM11:BO11"/>
    <mergeCell ref="BP9:BR9"/>
    <mergeCell ref="CV11:CY11"/>
    <mergeCell ref="BP10:BR10"/>
    <mergeCell ref="BS10:BU10"/>
    <mergeCell ref="CN9:CQ9"/>
    <mergeCell ref="CZ10:DD10"/>
    <mergeCell ref="CJ10:CM10"/>
    <mergeCell ref="CN10:CQ10"/>
    <mergeCell ref="BV10:BX10"/>
    <mergeCell ref="BY10:CA10"/>
    <mergeCell ref="CV10:CY10"/>
    <mergeCell ref="BS9:BU9"/>
    <mergeCell ref="CB10:CE10"/>
    <mergeCell ref="CF10:CI10"/>
    <mergeCell ref="CZ9:DD9"/>
    <mergeCell ref="CV9:CY9"/>
    <mergeCell ref="CJ9:CM9"/>
    <mergeCell ref="CR9:CU9"/>
    <mergeCell ref="BM10:BO10"/>
    <mergeCell ref="DJ9:DN9"/>
    <mergeCell ref="BV9:BX9"/>
    <mergeCell ref="BY9:CA9"/>
    <mergeCell ref="CB9:CE9"/>
    <mergeCell ref="CF9:CI9"/>
    <mergeCell ref="DE9:DI9"/>
    <mergeCell ref="DJ10:DN10"/>
    <mergeCell ref="DE10:DI10"/>
    <mergeCell ref="CR10:CU10"/>
    <mergeCell ref="AX9:AZ9"/>
    <mergeCell ref="AL8:AN8"/>
    <mergeCell ref="AO9:AQ9"/>
    <mergeCell ref="AU8:AW8"/>
    <mergeCell ref="BM9:BO9"/>
    <mergeCell ref="BA9:BC9"/>
    <mergeCell ref="BJ9:BL9"/>
    <mergeCell ref="BG9:BI9"/>
    <mergeCell ref="BD9:BF9"/>
    <mergeCell ref="Z8:AB8"/>
    <mergeCell ref="AC8:AF8"/>
    <mergeCell ref="AG8:AK8"/>
    <mergeCell ref="AR8:AT8"/>
    <mergeCell ref="BA8:BC8"/>
    <mergeCell ref="AC9:AF9"/>
    <mergeCell ref="AG9:AK9"/>
    <mergeCell ref="AL9:AN9"/>
    <mergeCell ref="AR9:AT9"/>
    <mergeCell ref="AU9:AW9"/>
    <mergeCell ref="DJ7:DN7"/>
    <mergeCell ref="BP8:BR8"/>
    <mergeCell ref="BS8:BU8"/>
    <mergeCell ref="DE8:DI8"/>
    <mergeCell ref="DJ8:DN8"/>
    <mergeCell ref="DE7:DI7"/>
    <mergeCell ref="CZ8:DD8"/>
    <mergeCell ref="BV8:BX8"/>
    <mergeCell ref="CF7:CI7"/>
    <mergeCell ref="CF8:CI8"/>
    <mergeCell ref="CZ7:DD7"/>
    <mergeCell ref="CJ7:CM7"/>
    <mergeCell ref="CN7:CQ7"/>
    <mergeCell ref="CJ8:CM8"/>
    <mergeCell ref="CN8:CQ8"/>
    <mergeCell ref="CR8:CU8"/>
    <mergeCell ref="CR7:CU7"/>
    <mergeCell ref="CV8:CY8"/>
    <mergeCell ref="CV7:CY7"/>
    <mergeCell ref="AO7:AQ7"/>
    <mergeCell ref="BV7:BX7"/>
    <mergeCell ref="BJ8:BL8"/>
    <mergeCell ref="BM8:BO8"/>
    <mergeCell ref="BP7:BR7"/>
    <mergeCell ref="AO8:AQ8"/>
    <mergeCell ref="BS7:BU7"/>
    <mergeCell ref="BD8:BF8"/>
    <mergeCell ref="AX8:AZ8"/>
    <mergeCell ref="BG8:BI8"/>
    <mergeCell ref="AR6:AT6"/>
    <mergeCell ref="AU7:AW7"/>
    <mergeCell ref="BM6:BO6"/>
    <mergeCell ref="BD7:BF7"/>
    <mergeCell ref="BG7:BI7"/>
    <mergeCell ref="BA6:BC6"/>
    <mergeCell ref="BM7:BO7"/>
    <mergeCell ref="AR7:AT7"/>
    <mergeCell ref="BA7:BC7"/>
    <mergeCell ref="BJ7:BL7"/>
    <mergeCell ref="AC6:AF6"/>
    <mergeCell ref="AG6:AK6"/>
    <mergeCell ref="AX6:AZ6"/>
    <mergeCell ref="AX7:AZ7"/>
    <mergeCell ref="AU6:AW6"/>
    <mergeCell ref="AC7:AF7"/>
    <mergeCell ref="AG7:AK7"/>
    <mergeCell ref="AL6:AN6"/>
    <mergeCell ref="AO6:AQ6"/>
    <mergeCell ref="AL7:AN7"/>
    <mergeCell ref="BS6:BU6"/>
    <mergeCell ref="BG6:BI6"/>
    <mergeCell ref="CB8:CE8"/>
    <mergeCell ref="BY8:CA8"/>
    <mergeCell ref="CF6:CI6"/>
    <mergeCell ref="BY7:CA7"/>
    <mergeCell ref="CB7:CE7"/>
    <mergeCell ref="CB6:CE6"/>
    <mergeCell ref="BD5:BF5"/>
    <mergeCell ref="CJ6:CM6"/>
    <mergeCell ref="BP6:BR6"/>
    <mergeCell ref="BS5:BU5"/>
    <mergeCell ref="BJ5:BL5"/>
    <mergeCell ref="BM5:BO5"/>
    <mergeCell ref="BP5:BR5"/>
    <mergeCell ref="BD6:BF6"/>
    <mergeCell ref="BJ6:BL6"/>
    <mergeCell ref="CF5:CI5"/>
    <mergeCell ref="DE5:DI5"/>
    <mergeCell ref="CN6:CQ6"/>
    <mergeCell ref="BV6:BX6"/>
    <mergeCell ref="BY6:CA6"/>
    <mergeCell ref="BV5:BX5"/>
    <mergeCell ref="CJ5:CM5"/>
    <mergeCell ref="DJ5:DN5"/>
    <mergeCell ref="CV6:CY6"/>
    <mergeCell ref="CZ6:DD6"/>
    <mergeCell ref="CN5:CQ5"/>
    <mergeCell ref="DE6:DI6"/>
    <mergeCell ref="DJ6:DN6"/>
    <mergeCell ref="CR5:CU5"/>
    <mergeCell ref="CR6:CU6"/>
    <mergeCell ref="CZ5:DD5"/>
    <mergeCell ref="CV5:CY5"/>
    <mergeCell ref="AR4:AT4"/>
    <mergeCell ref="AU4:AW4"/>
    <mergeCell ref="AX4:AZ4"/>
    <mergeCell ref="BA5:BC5"/>
    <mergeCell ref="AU5:AW5"/>
    <mergeCell ref="AX5:AZ5"/>
    <mergeCell ref="W5:Y5"/>
    <mergeCell ref="Z5:AB5"/>
    <mergeCell ref="CB5:CE5"/>
    <mergeCell ref="BY5:CA5"/>
    <mergeCell ref="AR5:AT5"/>
    <mergeCell ref="AO5:AQ5"/>
    <mergeCell ref="AC5:AF5"/>
    <mergeCell ref="BG5:BI5"/>
    <mergeCell ref="AG5:AK5"/>
    <mergeCell ref="AL5:AN5"/>
    <mergeCell ref="AG4:AK4"/>
    <mergeCell ref="AL4:AN4"/>
    <mergeCell ref="BS4:BU4"/>
    <mergeCell ref="BP4:BR4"/>
    <mergeCell ref="BG4:BI4"/>
    <mergeCell ref="BM4:BO4"/>
    <mergeCell ref="BJ4:BL4"/>
    <mergeCell ref="BD4:BF4"/>
    <mergeCell ref="BA4:BC4"/>
    <mergeCell ref="AO4:AQ4"/>
    <mergeCell ref="CZ4:DD4"/>
    <mergeCell ref="CR4:CU4"/>
    <mergeCell ref="CV4:CY4"/>
    <mergeCell ref="BV4:BX4"/>
    <mergeCell ref="BY4:CA4"/>
    <mergeCell ref="CB4:CE4"/>
    <mergeCell ref="CF4:CI4"/>
    <mergeCell ref="CJ4:CM4"/>
    <mergeCell ref="CN4:CQ4"/>
    <mergeCell ref="DE4:DI4"/>
    <mergeCell ref="DJ1:DN2"/>
    <mergeCell ref="DJ3:DN3"/>
    <mergeCell ref="DE1:DI2"/>
    <mergeCell ref="DE3:DI3"/>
    <mergeCell ref="DJ4:DN4"/>
    <mergeCell ref="CV2:CY2"/>
    <mergeCell ref="CF1:CI2"/>
    <mergeCell ref="CR3:CU3"/>
    <mergeCell ref="CN1:CQ2"/>
    <mergeCell ref="CN3:CQ3"/>
    <mergeCell ref="CF3:CI3"/>
    <mergeCell ref="CJ1:CM2"/>
    <mergeCell ref="CJ3:CM3"/>
    <mergeCell ref="BP3:BR3"/>
    <mergeCell ref="CZ1:DD2"/>
    <mergeCell ref="CZ3:DD3"/>
    <mergeCell ref="BJ2:BL2"/>
    <mergeCell ref="BM2:BO2"/>
    <mergeCell ref="BJ3:BL3"/>
    <mergeCell ref="BM3:BO3"/>
    <mergeCell ref="CV3:CY3"/>
    <mergeCell ref="CR1:CY1"/>
    <mergeCell ref="CR2:CU2"/>
    <mergeCell ref="BD2:BF2"/>
    <mergeCell ref="BG2:BI2"/>
    <mergeCell ref="BD1:BI1"/>
    <mergeCell ref="CB3:CE3"/>
    <mergeCell ref="BD3:BF3"/>
    <mergeCell ref="BG3:BI3"/>
    <mergeCell ref="BY2:CA2"/>
    <mergeCell ref="BV3:BX3"/>
    <mergeCell ref="BY3:CA3"/>
    <mergeCell ref="BS3:BU3"/>
    <mergeCell ref="CB1:CE2"/>
    <mergeCell ref="BJ1:BO1"/>
    <mergeCell ref="BP1:BU1"/>
    <mergeCell ref="BV1:CA1"/>
    <mergeCell ref="BV2:BX2"/>
    <mergeCell ref="BP2:BR2"/>
    <mergeCell ref="BS2:BU2"/>
    <mergeCell ref="AX3:AZ3"/>
    <mergeCell ref="BA3:BC3"/>
    <mergeCell ref="AR1:AW1"/>
    <mergeCell ref="AR2:AT2"/>
    <mergeCell ref="AU2:AW2"/>
    <mergeCell ref="AR3:AT3"/>
    <mergeCell ref="AU3:AW3"/>
    <mergeCell ref="AX1:BC1"/>
    <mergeCell ref="AX2:AZ2"/>
    <mergeCell ref="BA2:BC2"/>
    <mergeCell ref="AG1:AK2"/>
    <mergeCell ref="AC1:AF2"/>
    <mergeCell ref="AC3:AF3"/>
    <mergeCell ref="W1:Y2"/>
    <mergeCell ref="W3:Y3"/>
    <mergeCell ref="AG3:AK3"/>
    <mergeCell ref="U1:V2"/>
    <mergeCell ref="U3:V3"/>
    <mergeCell ref="U4:V4"/>
    <mergeCell ref="Q1:T2"/>
    <mergeCell ref="Q3:T3"/>
    <mergeCell ref="AO2:AQ2"/>
    <mergeCell ref="AL1:AQ1"/>
    <mergeCell ref="AL3:AN3"/>
    <mergeCell ref="AO3:AQ3"/>
    <mergeCell ref="AL2:AN2"/>
    <mergeCell ref="AC4:AF4"/>
    <mergeCell ref="W4:Y4"/>
    <mergeCell ref="Z1:AB2"/>
    <mergeCell ref="Z3:AB3"/>
    <mergeCell ref="Z4:AB4"/>
    <mergeCell ref="A1:C2"/>
    <mergeCell ref="A3:C3"/>
    <mergeCell ref="D1:P2"/>
    <mergeCell ref="D3:P3"/>
    <mergeCell ref="Q4:T4"/>
  </mergeCells>
  <phoneticPr fontId="0" type="noConversion"/>
  <pageMargins left="0.16" right="0.91" top="0.12" bottom="0.3" header="0.11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Шаблон</vt:lpstr>
      <vt:lpstr>Шаблон неверный</vt:lpstr>
      <vt:lpstr>'Лист 1'!Область_печати</vt:lpstr>
    </vt:vector>
  </TitlesOfParts>
  <Company>Windows 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</dc:creator>
  <cp:lastModifiedBy>ach</cp:lastModifiedBy>
  <cp:lastPrinted>2013-09-18T18:25:47Z</cp:lastPrinted>
  <dcterms:created xsi:type="dcterms:W3CDTF">2012-09-02T12:28:02Z</dcterms:created>
  <dcterms:modified xsi:type="dcterms:W3CDTF">2014-01-07T20:02:50Z</dcterms:modified>
</cp:coreProperties>
</file>