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РЭ_5" sheetId="9" r:id="rId1"/>
    <sheet name="РЭ_2" sheetId="10" r:id="rId2"/>
    <sheet name="_Свод по ФБ" sheetId="11" r:id="rId3"/>
    <sheet name="ф46ЭЭ" sheetId="8" r:id="rId4"/>
    <sheet name="ПРИЛОЖЕНИЕ 46ЭЭ" sheetId="7" r:id="rId5"/>
    <sheet name="Инвентаризация Дт-ка" sheetId="5" r:id="rId6"/>
    <sheet name="Инвентаризация Кт-ка" sheetId="6" r:id="rId7"/>
    <sheet name="Договорные величины" sheetId="4" r:id="rId8"/>
    <sheet name="Лист1" sheetId="1" r:id="rId9"/>
    <sheet name="Лист2" sheetId="2" r:id="rId10"/>
    <sheet name="Лист3" sheetId="3" r:id="rId11"/>
  </sheets>
  <externalReferences>
    <externalReference r:id="rId12"/>
    <externalReference r:id="rId13"/>
    <externalReference r:id="rId14"/>
  </externalReferences>
  <definedNames>
    <definedName name="dff" localSheetId="1">#REF!</definedName>
    <definedName name="org">[1]Титульный!$G$16</definedName>
    <definedName name="ss">#REF!</definedName>
    <definedName name="_xlnm.Print_Titles" localSheetId="2">'_Свод по ФБ'!$A:$A,'_Свод по ФБ'!$41:$42</definedName>
    <definedName name="_xlnm.Print_Titles" localSheetId="1">РЭ_2!$B:$B,РЭ_2!$1:$3</definedName>
    <definedName name="_xlnm.Print_Area" localSheetId="0">РЭ_5!$A$1:$J$35</definedName>
  </definedNames>
  <calcPr calcId="145621"/>
</workbook>
</file>

<file path=xl/calcChain.xml><?xml version="1.0" encoding="utf-8"?>
<calcChain xmlns="http://schemas.openxmlformats.org/spreadsheetml/2006/main">
  <c r="Z26" i="10" l="1"/>
  <c r="C26" i="10"/>
  <c r="E26" i="10"/>
  <c r="F26" i="10"/>
  <c r="H26" i="10"/>
  <c r="H140" i="11"/>
  <c r="L138" i="11"/>
  <c r="I139" i="11"/>
  <c r="H139" i="11" s="1"/>
  <c r="M138" i="11"/>
  <c r="K138" i="11"/>
  <c r="J138" i="11"/>
  <c r="I138" i="11"/>
  <c r="H138" i="11" s="1"/>
  <c r="G138" i="11"/>
  <c r="F138" i="11" s="1"/>
  <c r="D138" i="11"/>
  <c r="E138" i="11" s="1"/>
  <c r="C138" i="11"/>
  <c r="I137" i="11"/>
  <c r="H137" i="11" s="1"/>
  <c r="L136" i="11"/>
  <c r="J136" i="11"/>
  <c r="D136" i="11"/>
  <c r="E136" i="11" s="1"/>
  <c r="C136" i="11"/>
  <c r="H135" i="11"/>
  <c r="F135" i="11"/>
  <c r="E135" i="11"/>
  <c r="N134" i="11"/>
  <c r="J134" i="11"/>
  <c r="I134" i="11" s="1"/>
  <c r="H134" i="11" s="1"/>
  <c r="G134" i="11"/>
  <c r="F134" i="11" s="1"/>
  <c r="D134" i="11"/>
  <c r="E134" i="11" s="1"/>
  <c r="C134" i="11"/>
  <c r="I133" i="11"/>
  <c r="H133" i="11" s="1"/>
  <c r="H132" i="11"/>
  <c r="F132" i="11"/>
  <c r="E132" i="11"/>
  <c r="H131" i="11"/>
  <c r="F131" i="11"/>
  <c r="E131" i="11"/>
  <c r="L130" i="11"/>
  <c r="J130" i="11"/>
  <c r="D130" i="11"/>
  <c r="E130" i="11" s="1"/>
  <c r="C130" i="11"/>
  <c r="I129" i="11"/>
  <c r="H129" i="11" s="1"/>
  <c r="L128" i="11"/>
  <c r="J128" i="11"/>
  <c r="D128" i="11"/>
  <c r="E128" i="11" s="1"/>
  <c r="C128" i="11"/>
  <c r="I127" i="11"/>
  <c r="H127" i="11" s="1"/>
  <c r="I126" i="11"/>
  <c r="H126" i="11" s="1"/>
  <c r="N126" i="11"/>
  <c r="I125" i="11"/>
  <c r="H125" i="11" s="1"/>
  <c r="L124" i="11"/>
  <c r="J124" i="11"/>
  <c r="I124" i="11"/>
  <c r="H124" i="11" s="1"/>
  <c r="D124" i="11"/>
  <c r="E124" i="11" s="1"/>
  <c r="C124" i="11"/>
  <c r="N123" i="11"/>
  <c r="H123" i="11"/>
  <c r="F123" i="11"/>
  <c r="E123" i="11"/>
  <c r="I122" i="11"/>
  <c r="H122" i="11" s="1"/>
  <c r="L121" i="11"/>
  <c r="J121" i="11"/>
  <c r="D121" i="11"/>
  <c r="E121" i="11" s="1"/>
  <c r="C121" i="11"/>
  <c r="I120" i="11"/>
  <c r="H120" i="11" s="1"/>
  <c r="L118" i="11"/>
  <c r="I119" i="11"/>
  <c r="H119" i="11" s="1"/>
  <c r="H118" i="11" s="1"/>
  <c r="M118" i="11"/>
  <c r="K118" i="11"/>
  <c r="J118" i="11"/>
  <c r="I118" i="11"/>
  <c r="E118" i="11"/>
  <c r="D118" i="11"/>
  <c r="C118" i="11"/>
  <c r="H117" i="11"/>
  <c r="F117" i="11"/>
  <c r="E117" i="11"/>
  <c r="H115" i="11"/>
  <c r="F115" i="11"/>
  <c r="E115" i="11"/>
  <c r="L114" i="11"/>
  <c r="G114" i="11"/>
  <c r="F114" i="11" s="1"/>
  <c r="C114" i="11"/>
  <c r="L112" i="11"/>
  <c r="I113" i="11"/>
  <c r="J112" i="11"/>
  <c r="G112" i="11"/>
  <c r="F112" i="11" s="1"/>
  <c r="D112" i="11"/>
  <c r="E112" i="11" s="1"/>
  <c r="H111" i="11"/>
  <c r="F111" i="11"/>
  <c r="E111" i="11"/>
  <c r="I110" i="11"/>
  <c r="N110" i="11" s="1"/>
  <c r="I109" i="11"/>
  <c r="M108" i="11"/>
  <c r="L108" i="11"/>
  <c r="K108" i="11"/>
  <c r="G108" i="11"/>
  <c r="F108" i="11"/>
  <c r="D108" i="11"/>
  <c r="C108" i="11"/>
  <c r="I107" i="11"/>
  <c r="H107" i="11" s="1"/>
  <c r="I106" i="11"/>
  <c r="H106" i="11" s="1"/>
  <c r="I105" i="11"/>
  <c r="M104" i="11"/>
  <c r="L104" i="11"/>
  <c r="K104" i="11"/>
  <c r="G104" i="11"/>
  <c r="F104" i="11"/>
  <c r="C104" i="11"/>
  <c r="L101" i="11"/>
  <c r="I103" i="11"/>
  <c r="H103" i="11" s="1"/>
  <c r="H101" i="11" s="1"/>
  <c r="F101" i="11"/>
  <c r="N103" i="11"/>
  <c r="I102" i="11"/>
  <c r="I101" i="11" s="1"/>
  <c r="D101" i="11"/>
  <c r="N102" i="11"/>
  <c r="K101" i="11"/>
  <c r="J101" i="11"/>
  <c r="G101" i="11"/>
  <c r="E101" i="11"/>
  <c r="H100" i="11"/>
  <c r="F100" i="11"/>
  <c r="E100" i="11"/>
  <c r="I99" i="11"/>
  <c r="I98" i="11" s="1"/>
  <c r="L98" i="11"/>
  <c r="J98" i="11"/>
  <c r="H98" i="11"/>
  <c r="G98" i="11"/>
  <c r="F98" i="11" s="1"/>
  <c r="D98" i="11"/>
  <c r="E98" i="11" s="1"/>
  <c r="C98" i="11"/>
  <c r="I97" i="11"/>
  <c r="I96" i="11" s="1"/>
  <c r="H96" i="11" s="1"/>
  <c r="L96" i="11"/>
  <c r="J96" i="11"/>
  <c r="G96" i="11"/>
  <c r="F96" i="11" s="1"/>
  <c r="D96" i="11"/>
  <c r="E96" i="11" s="1"/>
  <c r="C96" i="11"/>
  <c r="H95" i="11"/>
  <c r="F95" i="11"/>
  <c r="E95" i="11"/>
  <c r="L93" i="11"/>
  <c r="I94" i="11"/>
  <c r="I93" i="11" s="1"/>
  <c r="H93" i="11" s="1"/>
  <c r="D93" i="11"/>
  <c r="E93" i="11" s="1"/>
  <c r="J93" i="11"/>
  <c r="G93" i="11"/>
  <c r="F93" i="11" s="1"/>
  <c r="C93" i="11"/>
  <c r="I92" i="11"/>
  <c r="N92" i="11" s="1"/>
  <c r="I91" i="11"/>
  <c r="L90" i="11"/>
  <c r="J90" i="11"/>
  <c r="G90" i="11"/>
  <c r="F90" i="11" s="1"/>
  <c r="D90" i="11"/>
  <c r="E90" i="11" s="1"/>
  <c r="C90" i="11"/>
  <c r="I89" i="11"/>
  <c r="I88" i="11" s="1"/>
  <c r="H88" i="11" s="1"/>
  <c r="L88" i="11"/>
  <c r="J88" i="11"/>
  <c r="G88" i="11"/>
  <c r="F88" i="11" s="1"/>
  <c r="D88" i="11"/>
  <c r="E88" i="11" s="1"/>
  <c r="C88" i="11"/>
  <c r="I87" i="11"/>
  <c r="N87" i="11" s="1"/>
  <c r="I86" i="11"/>
  <c r="N86" i="11" s="1"/>
  <c r="H85" i="11"/>
  <c r="N84" i="11"/>
  <c r="H84" i="11"/>
  <c r="I83" i="11"/>
  <c r="H83" i="11" s="1"/>
  <c r="I82" i="11"/>
  <c r="H82" i="11" s="1"/>
  <c r="I81" i="11"/>
  <c r="H81" i="11" s="1"/>
  <c r="L79" i="11"/>
  <c r="I80" i="11"/>
  <c r="K79" i="11"/>
  <c r="J79" i="11"/>
  <c r="D79" i="11"/>
  <c r="E79" i="11" s="1"/>
  <c r="L76" i="11"/>
  <c r="I77" i="11"/>
  <c r="H77" i="11" s="1"/>
  <c r="H76" i="11" s="1"/>
  <c r="F76" i="11"/>
  <c r="M76" i="11"/>
  <c r="K76" i="11"/>
  <c r="E76" i="11"/>
  <c r="D76" i="11"/>
  <c r="C76" i="11"/>
  <c r="I75" i="11"/>
  <c r="H75" i="11"/>
  <c r="N75" i="11"/>
  <c r="L73" i="11"/>
  <c r="I74" i="11"/>
  <c r="H74" i="11" s="1"/>
  <c r="F73" i="11"/>
  <c r="N74" i="11"/>
  <c r="N73" i="11" s="1"/>
  <c r="M73" i="11"/>
  <c r="K73" i="11"/>
  <c r="J73" i="11"/>
  <c r="I73" i="11"/>
  <c r="G73" i="11"/>
  <c r="E73" i="11"/>
  <c r="D73" i="11"/>
  <c r="C73" i="11"/>
  <c r="I72" i="11"/>
  <c r="H72" i="11" s="1"/>
  <c r="L71" i="11"/>
  <c r="J71" i="11"/>
  <c r="D71" i="11"/>
  <c r="E71" i="11" s="1"/>
  <c r="C71" i="11"/>
  <c r="I70" i="11"/>
  <c r="H70" i="11" s="1"/>
  <c r="I69" i="11"/>
  <c r="H69" i="11" s="1"/>
  <c r="N69" i="11"/>
  <c r="I68" i="11"/>
  <c r="H68" i="11" s="1"/>
  <c r="L67" i="11"/>
  <c r="J67" i="11"/>
  <c r="I67" i="11"/>
  <c r="H67" i="11" s="1"/>
  <c r="D67" i="11"/>
  <c r="E67" i="11" s="1"/>
  <c r="C67" i="11"/>
  <c r="I66" i="11"/>
  <c r="H66" i="11" s="1"/>
  <c r="L65" i="11"/>
  <c r="J65" i="11"/>
  <c r="D65" i="11"/>
  <c r="E65" i="11" s="1"/>
  <c r="C65" i="11"/>
  <c r="I64" i="11"/>
  <c r="N64" i="11" s="1"/>
  <c r="I63" i="11"/>
  <c r="H63" i="11"/>
  <c r="E62" i="11"/>
  <c r="M62" i="11"/>
  <c r="L62" i="11"/>
  <c r="K62" i="11"/>
  <c r="J62" i="11"/>
  <c r="H62" i="11"/>
  <c r="G62" i="11"/>
  <c r="F62" i="11"/>
  <c r="D62" i="11"/>
  <c r="C62" i="11"/>
  <c r="I61" i="11"/>
  <c r="N61" i="11" s="1"/>
  <c r="I60" i="11"/>
  <c r="H60" i="11" s="1"/>
  <c r="I59" i="11"/>
  <c r="N59" i="11" s="1"/>
  <c r="L58" i="11"/>
  <c r="J58" i="11"/>
  <c r="G58" i="11"/>
  <c r="F58" i="11" s="1"/>
  <c r="D58" i="11"/>
  <c r="E58" i="11" s="1"/>
  <c r="C58" i="11"/>
  <c r="I57" i="11"/>
  <c r="N57" i="11" s="1"/>
  <c r="I56" i="11"/>
  <c r="N56" i="11" s="1"/>
  <c r="I55" i="11"/>
  <c r="N55" i="11" s="1"/>
  <c r="I54" i="11"/>
  <c r="N54" i="11" s="1"/>
  <c r="I53" i="11"/>
  <c r="N53" i="11" s="1"/>
  <c r="I52" i="11"/>
  <c r="I51" i="11" s="1"/>
  <c r="H51" i="11" s="1"/>
  <c r="L51" i="11"/>
  <c r="J51" i="11"/>
  <c r="G51" i="11"/>
  <c r="F51" i="11" s="1"/>
  <c r="D51" i="11"/>
  <c r="E51" i="11" s="1"/>
  <c r="C51" i="11"/>
  <c r="I50" i="11"/>
  <c r="G44" i="11"/>
  <c r="N50" i="11"/>
  <c r="L44" i="11"/>
  <c r="I49" i="11"/>
  <c r="N49" i="11" s="1"/>
  <c r="I48" i="11"/>
  <c r="N48" i="11" s="1"/>
  <c r="I47" i="11"/>
  <c r="N47" i="11" s="1"/>
  <c r="H47" i="11"/>
  <c r="N46" i="11"/>
  <c r="I46" i="11"/>
  <c r="H46" i="11" s="1"/>
  <c r="F44" i="11"/>
  <c r="M44" i="11"/>
  <c r="K44" i="11"/>
  <c r="M43" i="11"/>
  <c r="D33" i="11"/>
  <c r="J32" i="11"/>
  <c r="D32" i="11"/>
  <c r="N31" i="11"/>
  <c r="M31" i="11"/>
  <c r="L31" i="11"/>
  <c r="K31" i="11"/>
  <c r="J31" i="11"/>
  <c r="I31" i="11"/>
  <c r="G31" i="11"/>
  <c r="D31" i="11"/>
  <c r="J30" i="11"/>
  <c r="D30" i="11"/>
  <c r="J29" i="11"/>
  <c r="D29" i="11"/>
  <c r="J28" i="11"/>
  <c r="D28" i="11"/>
  <c r="J27" i="11"/>
  <c r="D27" i="11"/>
  <c r="J26" i="11"/>
  <c r="D26" i="11"/>
  <c r="N25" i="11"/>
  <c r="M25" i="11"/>
  <c r="L25" i="11"/>
  <c r="L9" i="11" s="1"/>
  <c r="L10" i="11" s="1"/>
  <c r="K25" i="11"/>
  <c r="J25" i="11"/>
  <c r="I25" i="11"/>
  <c r="G25" i="11"/>
  <c r="D25" i="11"/>
  <c r="M24" i="11"/>
  <c r="J24" i="11" s="1"/>
  <c r="D24" i="11"/>
  <c r="M23" i="11"/>
  <c r="J23" i="11" s="1"/>
  <c r="D23" i="11"/>
  <c r="M22" i="11"/>
  <c r="J22" i="11" s="1"/>
  <c r="D22" i="11"/>
  <c r="N21" i="11"/>
  <c r="L21" i="11"/>
  <c r="K21" i="11"/>
  <c r="I21" i="11"/>
  <c r="G21" i="11"/>
  <c r="D21" i="11"/>
  <c r="M20" i="11"/>
  <c r="J20" i="11" s="1"/>
  <c r="D20" i="11"/>
  <c r="J19" i="11"/>
  <c r="D19" i="11"/>
  <c r="J18" i="11"/>
  <c r="D18" i="11"/>
  <c r="J17" i="11"/>
  <c r="D17" i="11"/>
  <c r="M16" i="11"/>
  <c r="J16" i="11" s="1"/>
  <c r="D16" i="11"/>
  <c r="M15" i="11"/>
  <c r="J15" i="11" s="1"/>
  <c r="D15" i="11"/>
  <c r="J14" i="11"/>
  <c r="D14" i="11"/>
  <c r="N13" i="11"/>
  <c r="M13" i="11"/>
  <c r="L13" i="11"/>
  <c r="K13" i="11"/>
  <c r="J13" i="11" s="1"/>
  <c r="I13" i="11"/>
  <c r="G13" i="11"/>
  <c r="D13" i="11"/>
  <c r="J12" i="11"/>
  <c r="D12" i="11"/>
  <c r="J11" i="11"/>
  <c r="D11" i="11"/>
  <c r="N9" i="11"/>
  <c r="G9" i="11"/>
  <c r="U31" i="10"/>
  <c r="U30" i="10"/>
  <c r="T30" i="10"/>
  <c r="J30" i="10"/>
  <c r="AH30" i="10"/>
  <c r="AB30" i="10"/>
  <c r="U29" i="10"/>
  <c r="T29" i="10"/>
  <c r="J29" i="10"/>
  <c r="AH29" i="10"/>
  <c r="AI29" i="10" s="1"/>
  <c r="AK29" i="10" s="1"/>
  <c r="AB29" i="10"/>
  <c r="AA28" i="10"/>
  <c r="Y28" i="10" s="1"/>
  <c r="P28" i="10" s="1"/>
  <c r="AH28" i="10"/>
  <c r="Y27" i="10"/>
  <c r="Y26" i="10" s="1"/>
  <c r="U27" i="10"/>
  <c r="P27" i="10"/>
  <c r="M27" i="10"/>
  <c r="I27" i="10"/>
  <c r="J27" i="10"/>
  <c r="AH27" i="10"/>
  <c r="AI27" i="10" s="1"/>
  <c r="AK27" i="10" s="1"/>
  <c r="AB27" i="10"/>
  <c r="AF26" i="10"/>
  <c r="AH26" i="10" s="1"/>
  <c r="AE26" i="10"/>
  <c r="AA26" i="10"/>
  <c r="T26" i="10"/>
  <c r="L26" i="10"/>
  <c r="Y25" i="10"/>
  <c r="U25" i="10"/>
  <c r="T25" i="10"/>
  <c r="J25" i="10"/>
  <c r="AH25" i="10"/>
  <c r="AI25" i="10" s="1"/>
  <c r="AK25" i="10" s="1"/>
  <c r="AB25" i="10"/>
  <c r="Y24" i="10"/>
  <c r="U24" i="10"/>
  <c r="T24" i="10"/>
  <c r="P24" i="10" s="1"/>
  <c r="J24" i="10"/>
  <c r="AH24" i="10"/>
  <c r="AB24" i="10"/>
  <c r="P23" i="10"/>
  <c r="Y22" i="10"/>
  <c r="P22" i="10" s="1"/>
  <c r="U22" i="10"/>
  <c r="J22" i="10"/>
  <c r="AH22" i="10"/>
  <c r="AB22" i="10"/>
  <c r="Y21" i="10"/>
  <c r="P21" i="10" s="1"/>
  <c r="Q21" i="10" s="1"/>
  <c r="U21" i="10"/>
  <c r="N21" i="10"/>
  <c r="J21" i="10"/>
  <c r="AB21" i="10"/>
  <c r="Y20" i="10"/>
  <c r="P20" i="10" s="1"/>
  <c r="U20" i="10"/>
  <c r="N20" i="10"/>
  <c r="J20" i="10"/>
  <c r="AH20" i="10"/>
  <c r="AB20" i="10"/>
  <c r="AE15" i="10"/>
  <c r="AC19" i="10"/>
  <c r="Y19" i="10"/>
  <c r="P19" i="10" s="1"/>
  <c r="R19" i="10" s="1"/>
  <c r="U19" i="10"/>
  <c r="N19" i="10"/>
  <c r="J19" i="10"/>
  <c r="AB19" i="10"/>
  <c r="AL15" i="10"/>
  <c r="AJ15" i="10"/>
  <c r="AG15" i="10"/>
  <c r="AG13" i="10" s="1"/>
  <c r="AD15" i="10"/>
  <c r="AD13" i="10" s="1"/>
  <c r="Z15" i="10"/>
  <c r="Z13" i="10" s="1"/>
  <c r="X15" i="10"/>
  <c r="W15" i="10"/>
  <c r="W13" i="10" s="1"/>
  <c r="S15" i="10"/>
  <c r="O15" i="10"/>
  <c r="O13" i="10" s="1"/>
  <c r="K15" i="10"/>
  <c r="G15" i="10"/>
  <c r="D15" i="10"/>
  <c r="D13" i="10" s="1"/>
  <c r="AL13" i="10"/>
  <c r="AJ13" i="10"/>
  <c r="X13" i="10"/>
  <c r="AF11" i="10"/>
  <c r="AG11" i="10" s="1"/>
  <c r="AH11" i="10" s="1"/>
  <c r="AI11" i="10" s="1"/>
  <c r="AJ11" i="10" s="1"/>
  <c r="AK11" i="10" s="1"/>
  <c r="AL11" i="10" s="1"/>
  <c r="AM11" i="10" s="1"/>
  <c r="C11" i="10"/>
  <c r="D11" i="10" s="1"/>
  <c r="E11" i="10" s="1"/>
  <c r="F11" i="10" s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AC11" i="10" s="1"/>
  <c r="I28" i="9"/>
  <c r="I27" i="9"/>
  <c r="I26" i="9"/>
  <c r="I24" i="9"/>
  <c r="I23" i="9"/>
  <c r="C22" i="9"/>
  <c r="I21" i="9"/>
  <c r="E21" i="9" s="1"/>
  <c r="E20" i="9"/>
  <c r="I19" i="9"/>
  <c r="E19" i="9" s="1"/>
  <c r="I16" i="9"/>
  <c r="J15" i="9"/>
  <c r="H15" i="9"/>
  <c r="G15" i="9"/>
  <c r="F15" i="9"/>
  <c r="W86" i="8"/>
  <c r="T86" i="8"/>
  <c r="Q86" i="8"/>
  <c r="N86" i="8"/>
  <c r="K86" i="8"/>
  <c r="H86" i="8"/>
  <c r="D86" i="8"/>
  <c r="C86" i="8"/>
  <c r="E86" i="8" s="1"/>
  <c r="V85" i="8"/>
  <c r="U85" i="8"/>
  <c r="W85" i="8" s="1"/>
  <c r="S85" i="8"/>
  <c r="R85" i="8"/>
  <c r="T85" i="8" s="1"/>
  <c r="P85" i="8"/>
  <c r="O85" i="8"/>
  <c r="Q85" i="8" s="1"/>
  <c r="M85" i="8"/>
  <c r="L85" i="8"/>
  <c r="N85" i="8" s="1"/>
  <c r="J85" i="8"/>
  <c r="I85" i="8"/>
  <c r="K85" i="8" s="1"/>
  <c r="G85" i="8"/>
  <c r="F85" i="8"/>
  <c r="H85" i="8" s="1"/>
  <c r="V84" i="8"/>
  <c r="U84" i="8"/>
  <c r="W84" i="8" s="1"/>
  <c r="S84" i="8"/>
  <c r="R84" i="8"/>
  <c r="T84" i="8" s="1"/>
  <c r="P84" i="8"/>
  <c r="O84" i="8"/>
  <c r="Q84" i="8" s="1"/>
  <c r="M84" i="8"/>
  <c r="L84" i="8"/>
  <c r="N84" i="8" s="1"/>
  <c r="J84" i="8"/>
  <c r="I84" i="8"/>
  <c r="K84" i="8" s="1"/>
  <c r="G84" i="8"/>
  <c r="F84" i="8"/>
  <c r="H84" i="8" s="1"/>
  <c r="V83" i="8"/>
  <c r="U83" i="8"/>
  <c r="W83" i="8" s="1"/>
  <c r="S83" i="8"/>
  <c r="R83" i="8"/>
  <c r="T83" i="8" s="1"/>
  <c r="P83" i="8"/>
  <c r="O83" i="8"/>
  <c r="Q83" i="8" s="1"/>
  <c r="M83" i="8"/>
  <c r="L83" i="8"/>
  <c r="N83" i="8" s="1"/>
  <c r="J83" i="8"/>
  <c r="I83" i="8"/>
  <c r="K83" i="8" s="1"/>
  <c r="G83" i="8"/>
  <c r="F83" i="8"/>
  <c r="H83" i="8" s="1"/>
  <c r="V82" i="8"/>
  <c r="V81" i="8" s="1"/>
  <c r="V87" i="8" s="1"/>
  <c r="U82" i="8"/>
  <c r="W82" i="8" s="1"/>
  <c r="S82" i="8"/>
  <c r="R82" i="8"/>
  <c r="T82" i="8" s="1"/>
  <c r="P82" i="8"/>
  <c r="O82" i="8"/>
  <c r="Q82" i="8" s="1"/>
  <c r="M82" i="8"/>
  <c r="L82" i="8"/>
  <c r="N82" i="8" s="1"/>
  <c r="J82" i="8"/>
  <c r="I82" i="8"/>
  <c r="K82" i="8" s="1"/>
  <c r="G82" i="8"/>
  <c r="F82" i="8"/>
  <c r="H82" i="8" s="1"/>
  <c r="U81" i="8"/>
  <c r="U87" i="8" s="1"/>
  <c r="S81" i="8"/>
  <c r="S87" i="8" s="1"/>
  <c r="R81" i="8"/>
  <c r="R87" i="8" s="1"/>
  <c r="P81" i="8"/>
  <c r="P87" i="8" s="1"/>
  <c r="O81" i="8"/>
  <c r="O87" i="8" s="1"/>
  <c r="M81" i="8"/>
  <c r="M87" i="8" s="1"/>
  <c r="L81" i="8"/>
  <c r="L87" i="8" s="1"/>
  <c r="J81" i="8"/>
  <c r="J87" i="8" s="1"/>
  <c r="I81" i="8"/>
  <c r="I87" i="8" s="1"/>
  <c r="G81" i="8"/>
  <c r="G87" i="8" s="1"/>
  <c r="F81" i="8"/>
  <c r="F87" i="8" s="1"/>
  <c r="H87" i="8" s="1"/>
  <c r="W80" i="8"/>
  <c r="T80" i="8"/>
  <c r="Q80" i="8"/>
  <c r="N80" i="8"/>
  <c r="K80" i="8"/>
  <c r="H80" i="8"/>
  <c r="D80" i="8"/>
  <c r="C80" i="8"/>
  <c r="E80" i="8" s="1"/>
  <c r="W79" i="8"/>
  <c r="T79" i="8"/>
  <c r="Q79" i="8"/>
  <c r="N79" i="8"/>
  <c r="K79" i="8"/>
  <c r="H79" i="8"/>
  <c r="D79" i="8"/>
  <c r="C79" i="8"/>
  <c r="E79" i="8" s="1"/>
  <c r="W78" i="8"/>
  <c r="T78" i="8"/>
  <c r="Q78" i="8"/>
  <c r="N78" i="8"/>
  <c r="K78" i="8"/>
  <c r="H78" i="8"/>
  <c r="D78" i="8"/>
  <c r="C78" i="8"/>
  <c r="E78" i="8" s="1"/>
  <c r="W77" i="8"/>
  <c r="T77" i="8"/>
  <c r="Q77" i="8"/>
  <c r="N77" i="8"/>
  <c r="K77" i="8"/>
  <c r="H77" i="8"/>
  <c r="D77" i="8"/>
  <c r="C77" i="8"/>
  <c r="E77" i="8" s="1"/>
  <c r="V76" i="8"/>
  <c r="U76" i="8"/>
  <c r="W76" i="8" s="1"/>
  <c r="S76" i="8"/>
  <c r="R76" i="8"/>
  <c r="T76" i="8" s="1"/>
  <c r="P76" i="8"/>
  <c r="O76" i="8"/>
  <c r="Q76" i="8" s="1"/>
  <c r="M76" i="8"/>
  <c r="L76" i="8"/>
  <c r="N76" i="8" s="1"/>
  <c r="J76" i="8"/>
  <c r="I76" i="8"/>
  <c r="K76" i="8" s="1"/>
  <c r="G76" i="8"/>
  <c r="F76" i="8"/>
  <c r="H76" i="8" s="1"/>
  <c r="D76" i="8"/>
  <c r="C76" i="8"/>
  <c r="E76" i="8" s="1"/>
  <c r="W75" i="8"/>
  <c r="T75" i="8"/>
  <c r="Q75" i="8"/>
  <c r="N75" i="8"/>
  <c r="K75" i="8"/>
  <c r="H75" i="8"/>
  <c r="D75" i="8"/>
  <c r="C75" i="8"/>
  <c r="E75" i="8" s="1"/>
  <c r="W74" i="8"/>
  <c r="T74" i="8"/>
  <c r="Q74" i="8"/>
  <c r="N74" i="8"/>
  <c r="K74" i="8"/>
  <c r="H74" i="8"/>
  <c r="D74" i="8"/>
  <c r="C74" i="8"/>
  <c r="E74" i="8" s="1"/>
  <c r="W73" i="8"/>
  <c r="T73" i="8"/>
  <c r="Q73" i="8"/>
  <c r="N73" i="8"/>
  <c r="K73" i="8"/>
  <c r="H73" i="8"/>
  <c r="D73" i="8"/>
  <c r="C73" i="8"/>
  <c r="E73" i="8" s="1"/>
  <c r="W72" i="8"/>
  <c r="T72" i="8"/>
  <c r="Q72" i="8"/>
  <c r="N72" i="8"/>
  <c r="K72" i="8"/>
  <c r="H72" i="8"/>
  <c r="D72" i="8"/>
  <c r="C72" i="8"/>
  <c r="E72" i="8" s="1"/>
  <c r="V71" i="8"/>
  <c r="U71" i="8"/>
  <c r="W71" i="8" s="1"/>
  <c r="S71" i="8"/>
  <c r="R71" i="8"/>
  <c r="T71" i="8" s="1"/>
  <c r="P71" i="8"/>
  <c r="O71" i="8"/>
  <c r="Q71" i="8" s="1"/>
  <c r="M71" i="8"/>
  <c r="L71" i="8"/>
  <c r="N71" i="8" s="1"/>
  <c r="J71" i="8"/>
  <c r="I71" i="8"/>
  <c r="K71" i="8" s="1"/>
  <c r="G71" i="8"/>
  <c r="F71" i="8"/>
  <c r="H71" i="8" s="1"/>
  <c r="D71" i="8"/>
  <c r="C71" i="8"/>
  <c r="E71" i="8" s="1"/>
  <c r="W70" i="8"/>
  <c r="T70" i="8"/>
  <c r="Q70" i="8"/>
  <c r="N70" i="8"/>
  <c r="K70" i="8"/>
  <c r="H70" i="8"/>
  <c r="D70" i="8"/>
  <c r="C70" i="8"/>
  <c r="E70" i="8" s="1"/>
  <c r="W69" i="8"/>
  <c r="T69" i="8"/>
  <c r="Q69" i="8"/>
  <c r="N69" i="8"/>
  <c r="K69" i="8"/>
  <c r="H69" i="8"/>
  <c r="D69" i="8"/>
  <c r="C69" i="8"/>
  <c r="E69" i="8" s="1"/>
  <c r="W68" i="8"/>
  <c r="T68" i="8"/>
  <c r="Q68" i="8"/>
  <c r="N68" i="8"/>
  <c r="K68" i="8"/>
  <c r="H68" i="8"/>
  <c r="D68" i="8"/>
  <c r="C68" i="8"/>
  <c r="E68" i="8" s="1"/>
  <c r="W67" i="8"/>
  <c r="T67" i="8"/>
  <c r="Q67" i="8"/>
  <c r="N67" i="8"/>
  <c r="K67" i="8"/>
  <c r="H67" i="8"/>
  <c r="D67" i="8"/>
  <c r="C67" i="8"/>
  <c r="E67" i="8" s="1"/>
  <c r="V66" i="8"/>
  <c r="U66" i="8"/>
  <c r="W66" i="8" s="1"/>
  <c r="S66" i="8"/>
  <c r="R66" i="8"/>
  <c r="T66" i="8" s="1"/>
  <c r="P66" i="8"/>
  <c r="O66" i="8"/>
  <c r="Q66" i="8" s="1"/>
  <c r="M66" i="8"/>
  <c r="L66" i="8"/>
  <c r="N66" i="8" s="1"/>
  <c r="J66" i="8"/>
  <c r="I66" i="8"/>
  <c r="K66" i="8" s="1"/>
  <c r="G66" i="8"/>
  <c r="F66" i="8"/>
  <c r="H66" i="8" s="1"/>
  <c r="D66" i="8"/>
  <c r="C66" i="8"/>
  <c r="E66" i="8" s="1"/>
  <c r="W65" i="8"/>
  <c r="T65" i="8"/>
  <c r="Q65" i="8"/>
  <c r="N65" i="8"/>
  <c r="K65" i="8"/>
  <c r="H65" i="8"/>
  <c r="D65" i="8"/>
  <c r="C65" i="8"/>
  <c r="E65" i="8" s="1"/>
  <c r="W64" i="8"/>
  <c r="T64" i="8"/>
  <c r="Q64" i="8"/>
  <c r="N64" i="8"/>
  <c r="K64" i="8"/>
  <c r="H64" i="8"/>
  <c r="D64" i="8"/>
  <c r="C64" i="8"/>
  <c r="E64" i="8" s="1"/>
  <c r="W63" i="8"/>
  <c r="T63" i="8"/>
  <c r="Q63" i="8"/>
  <c r="N63" i="8"/>
  <c r="K63" i="8"/>
  <c r="H63" i="8"/>
  <c r="D63" i="8"/>
  <c r="C63" i="8"/>
  <c r="E63" i="8" s="1"/>
  <c r="W62" i="8"/>
  <c r="T62" i="8"/>
  <c r="Q62" i="8"/>
  <c r="N62" i="8"/>
  <c r="K62" i="8"/>
  <c r="H62" i="8"/>
  <c r="D62" i="8"/>
  <c r="C62" i="8"/>
  <c r="E62" i="8" s="1"/>
  <c r="V61" i="8"/>
  <c r="U61" i="8"/>
  <c r="W61" i="8" s="1"/>
  <c r="S61" i="8"/>
  <c r="R61" i="8"/>
  <c r="T61" i="8" s="1"/>
  <c r="P61" i="8"/>
  <c r="O61" i="8"/>
  <c r="Q61" i="8" s="1"/>
  <c r="M61" i="8"/>
  <c r="L61" i="8"/>
  <c r="N61" i="8" s="1"/>
  <c r="J61" i="8"/>
  <c r="I61" i="8"/>
  <c r="K61" i="8" s="1"/>
  <c r="G61" i="8"/>
  <c r="F61" i="8"/>
  <c r="H61" i="8" s="1"/>
  <c r="D61" i="8"/>
  <c r="C61" i="8"/>
  <c r="E61" i="8" s="1"/>
  <c r="W60" i="8"/>
  <c r="T60" i="8"/>
  <c r="Q60" i="8"/>
  <c r="N60" i="8"/>
  <c r="K60" i="8"/>
  <c r="H60" i="8"/>
  <c r="D60" i="8"/>
  <c r="C60" i="8"/>
  <c r="E60" i="8" s="1"/>
  <c r="W59" i="8"/>
  <c r="T59" i="8"/>
  <c r="Q59" i="8"/>
  <c r="N59" i="8"/>
  <c r="K59" i="8"/>
  <c r="H59" i="8"/>
  <c r="D59" i="8"/>
  <c r="C59" i="8"/>
  <c r="E59" i="8" s="1"/>
  <c r="W58" i="8"/>
  <c r="T58" i="8"/>
  <c r="Q58" i="8"/>
  <c r="N58" i="8"/>
  <c r="K58" i="8"/>
  <c r="H58" i="8"/>
  <c r="D58" i="8"/>
  <c r="C58" i="8"/>
  <c r="E58" i="8" s="1"/>
  <c r="W57" i="8"/>
  <c r="T57" i="8"/>
  <c r="Q57" i="8"/>
  <c r="N57" i="8"/>
  <c r="K57" i="8"/>
  <c r="H57" i="8"/>
  <c r="D57" i="8"/>
  <c r="C57" i="8"/>
  <c r="E57" i="8" s="1"/>
  <c r="V56" i="8"/>
  <c r="U56" i="8"/>
  <c r="W56" i="8" s="1"/>
  <c r="S56" i="8"/>
  <c r="R56" i="8"/>
  <c r="T56" i="8" s="1"/>
  <c r="P56" i="8"/>
  <c r="O56" i="8"/>
  <c r="Q56" i="8" s="1"/>
  <c r="M56" i="8"/>
  <c r="L56" i="8"/>
  <c r="N56" i="8" s="1"/>
  <c r="J56" i="8"/>
  <c r="I56" i="8"/>
  <c r="K56" i="8" s="1"/>
  <c r="G56" i="8"/>
  <c r="F56" i="8"/>
  <c r="H56" i="8" s="1"/>
  <c r="D56" i="8"/>
  <c r="C56" i="8"/>
  <c r="E56" i="8" s="1"/>
  <c r="V55" i="8"/>
  <c r="U55" i="8"/>
  <c r="W55" i="8" s="1"/>
  <c r="S55" i="8"/>
  <c r="R55" i="8"/>
  <c r="T55" i="8" s="1"/>
  <c r="P55" i="8"/>
  <c r="O55" i="8"/>
  <c r="Q55" i="8" s="1"/>
  <c r="M55" i="8"/>
  <c r="L55" i="8"/>
  <c r="N55" i="8" s="1"/>
  <c r="J55" i="8"/>
  <c r="I55" i="8"/>
  <c r="K55" i="8" s="1"/>
  <c r="G55" i="8"/>
  <c r="F55" i="8"/>
  <c r="H55" i="8" s="1"/>
  <c r="D55" i="8"/>
  <c r="C55" i="8"/>
  <c r="E55" i="8" s="1"/>
  <c r="W54" i="8"/>
  <c r="T54" i="8"/>
  <c r="Q54" i="8"/>
  <c r="N54" i="8"/>
  <c r="K54" i="8"/>
  <c r="H54" i="8"/>
  <c r="D54" i="8"/>
  <c r="C54" i="8"/>
  <c r="E54" i="8" s="1"/>
  <c r="W53" i="8"/>
  <c r="T53" i="8"/>
  <c r="Q53" i="8"/>
  <c r="N53" i="8"/>
  <c r="K53" i="8"/>
  <c r="H53" i="8"/>
  <c r="D53" i="8"/>
  <c r="C53" i="8"/>
  <c r="E53" i="8" s="1"/>
  <c r="W52" i="8"/>
  <c r="T52" i="8"/>
  <c r="Q52" i="8"/>
  <c r="N52" i="8"/>
  <c r="K52" i="8"/>
  <c r="H52" i="8"/>
  <c r="D52" i="8"/>
  <c r="C52" i="8"/>
  <c r="E52" i="8" s="1"/>
  <c r="W51" i="8"/>
  <c r="T51" i="8"/>
  <c r="Q51" i="8"/>
  <c r="N51" i="8"/>
  <c r="K51" i="8"/>
  <c r="H51" i="8"/>
  <c r="D51" i="8"/>
  <c r="C51" i="8"/>
  <c r="E51" i="8" s="1"/>
  <c r="V50" i="8"/>
  <c r="U50" i="8"/>
  <c r="W50" i="8" s="1"/>
  <c r="S50" i="8"/>
  <c r="R50" i="8"/>
  <c r="T50" i="8" s="1"/>
  <c r="P50" i="8"/>
  <c r="O50" i="8"/>
  <c r="Q50" i="8" s="1"/>
  <c r="M50" i="8"/>
  <c r="L50" i="8"/>
  <c r="N50" i="8" s="1"/>
  <c r="J50" i="8"/>
  <c r="I50" i="8"/>
  <c r="K50" i="8" s="1"/>
  <c r="G50" i="8"/>
  <c r="F50" i="8"/>
  <c r="H50" i="8" s="1"/>
  <c r="D50" i="8"/>
  <c r="C50" i="8"/>
  <c r="E50" i="8" s="1"/>
  <c r="W49" i="8"/>
  <c r="T49" i="8"/>
  <c r="Q49" i="8"/>
  <c r="N49" i="8"/>
  <c r="K49" i="8"/>
  <c r="H49" i="8"/>
  <c r="D49" i="8"/>
  <c r="C49" i="8"/>
  <c r="E49" i="8" s="1"/>
  <c r="W48" i="8"/>
  <c r="T48" i="8"/>
  <c r="Q48" i="8"/>
  <c r="N48" i="8"/>
  <c r="K48" i="8"/>
  <c r="H48" i="8"/>
  <c r="D48" i="8"/>
  <c r="C48" i="8"/>
  <c r="E48" i="8" s="1"/>
  <c r="W47" i="8"/>
  <c r="T47" i="8"/>
  <c r="Q47" i="8"/>
  <c r="N47" i="8"/>
  <c r="K47" i="8"/>
  <c r="H47" i="8"/>
  <c r="D47" i="8"/>
  <c r="C47" i="8"/>
  <c r="E47" i="8" s="1"/>
  <c r="W46" i="8"/>
  <c r="T46" i="8"/>
  <c r="Q46" i="8"/>
  <c r="N46" i="8"/>
  <c r="K46" i="8"/>
  <c r="H46" i="8"/>
  <c r="D46" i="8"/>
  <c r="C46" i="8"/>
  <c r="E46" i="8" s="1"/>
  <c r="V45" i="8"/>
  <c r="U45" i="8"/>
  <c r="W45" i="8" s="1"/>
  <c r="S45" i="8"/>
  <c r="R45" i="8"/>
  <c r="T45" i="8" s="1"/>
  <c r="P45" i="8"/>
  <c r="O45" i="8"/>
  <c r="Q45" i="8" s="1"/>
  <c r="M45" i="8"/>
  <c r="L45" i="8"/>
  <c r="N45" i="8" s="1"/>
  <c r="J45" i="8"/>
  <c r="I45" i="8"/>
  <c r="K45" i="8" s="1"/>
  <c r="G45" i="8"/>
  <c r="F45" i="8"/>
  <c r="H45" i="8" s="1"/>
  <c r="D45" i="8"/>
  <c r="C45" i="8"/>
  <c r="E45" i="8" s="1"/>
  <c r="W44" i="8"/>
  <c r="T44" i="8"/>
  <c r="Q44" i="8"/>
  <c r="N44" i="8"/>
  <c r="K44" i="8"/>
  <c r="H44" i="8"/>
  <c r="D44" i="8"/>
  <c r="C44" i="8"/>
  <c r="E44" i="8" s="1"/>
  <c r="W43" i="8"/>
  <c r="T43" i="8"/>
  <c r="Q43" i="8"/>
  <c r="N43" i="8"/>
  <c r="K43" i="8"/>
  <c r="H43" i="8"/>
  <c r="D43" i="8"/>
  <c r="C43" i="8"/>
  <c r="E43" i="8" s="1"/>
  <c r="W42" i="8"/>
  <c r="T42" i="8"/>
  <c r="Q42" i="8"/>
  <c r="N42" i="8"/>
  <c r="K42" i="8"/>
  <c r="H42" i="8"/>
  <c r="D42" i="8"/>
  <c r="C42" i="8"/>
  <c r="E42" i="8" s="1"/>
  <c r="W41" i="8"/>
  <c r="T41" i="8"/>
  <c r="Q41" i="8"/>
  <c r="N41" i="8"/>
  <c r="K41" i="8"/>
  <c r="H41" i="8"/>
  <c r="D41" i="8"/>
  <c r="C41" i="8"/>
  <c r="C40" i="8" s="1"/>
  <c r="E40" i="8" s="1"/>
  <c r="V40" i="8"/>
  <c r="U40" i="8"/>
  <c r="W40" i="8" s="1"/>
  <c r="S40" i="8"/>
  <c r="R40" i="8"/>
  <c r="T40" i="8" s="1"/>
  <c r="P40" i="8"/>
  <c r="O40" i="8"/>
  <c r="Q40" i="8" s="1"/>
  <c r="M40" i="8"/>
  <c r="L40" i="8"/>
  <c r="N40" i="8" s="1"/>
  <c r="J40" i="8"/>
  <c r="I40" i="8"/>
  <c r="K40" i="8" s="1"/>
  <c r="G40" i="8"/>
  <c r="F40" i="8"/>
  <c r="H40" i="8" s="1"/>
  <c r="D40" i="8"/>
  <c r="W39" i="8"/>
  <c r="T39" i="8"/>
  <c r="Q39" i="8"/>
  <c r="N39" i="8"/>
  <c r="K39" i="8"/>
  <c r="H39" i="8"/>
  <c r="D39" i="8"/>
  <c r="C39" i="8"/>
  <c r="E39" i="8" s="1"/>
  <c r="W38" i="8"/>
  <c r="T38" i="8"/>
  <c r="Q38" i="8"/>
  <c r="N38" i="8"/>
  <c r="K38" i="8"/>
  <c r="H38" i="8"/>
  <c r="D38" i="8"/>
  <c r="C38" i="8"/>
  <c r="E38" i="8" s="1"/>
  <c r="W37" i="8"/>
  <c r="T37" i="8"/>
  <c r="Q37" i="8"/>
  <c r="N37" i="8"/>
  <c r="K37" i="8"/>
  <c r="H37" i="8"/>
  <c r="D37" i="8"/>
  <c r="C37" i="8"/>
  <c r="E37" i="8" s="1"/>
  <c r="W36" i="8"/>
  <c r="T36" i="8"/>
  <c r="Q36" i="8"/>
  <c r="N36" i="8"/>
  <c r="K36" i="8"/>
  <c r="H36" i="8"/>
  <c r="D36" i="8"/>
  <c r="D35" i="8" s="1"/>
  <c r="C36" i="8"/>
  <c r="E36" i="8" s="1"/>
  <c r="V35" i="8"/>
  <c r="U35" i="8"/>
  <c r="W35" i="8" s="1"/>
  <c r="S35" i="8"/>
  <c r="R35" i="8"/>
  <c r="T35" i="8" s="1"/>
  <c r="P35" i="8"/>
  <c r="O35" i="8"/>
  <c r="Q35" i="8" s="1"/>
  <c r="M35" i="8"/>
  <c r="L35" i="8"/>
  <c r="N35" i="8" s="1"/>
  <c r="J35" i="8"/>
  <c r="I35" i="8"/>
  <c r="K35" i="8" s="1"/>
  <c r="G35" i="8"/>
  <c r="F35" i="8"/>
  <c r="H35" i="8" s="1"/>
  <c r="W34" i="8"/>
  <c r="T34" i="8"/>
  <c r="Q34" i="8"/>
  <c r="N34" i="8"/>
  <c r="K34" i="8"/>
  <c r="H34" i="8"/>
  <c r="D34" i="8"/>
  <c r="C34" i="8"/>
  <c r="E34" i="8" s="1"/>
  <c r="W33" i="8"/>
  <c r="T33" i="8"/>
  <c r="Q33" i="8"/>
  <c r="N33" i="8"/>
  <c r="K33" i="8"/>
  <c r="H33" i="8"/>
  <c r="D33" i="8"/>
  <c r="C33" i="8"/>
  <c r="E33" i="8" s="1"/>
  <c r="W32" i="8"/>
  <c r="T32" i="8"/>
  <c r="Q32" i="8"/>
  <c r="N32" i="8"/>
  <c r="K32" i="8"/>
  <c r="H32" i="8"/>
  <c r="D32" i="8"/>
  <c r="C32" i="8"/>
  <c r="E32" i="8" s="1"/>
  <c r="W31" i="8"/>
  <c r="T31" i="8"/>
  <c r="Q31" i="8"/>
  <c r="N31" i="8"/>
  <c r="K31" i="8"/>
  <c r="H31" i="8"/>
  <c r="D31" i="8"/>
  <c r="C31" i="8"/>
  <c r="C30" i="8" s="1"/>
  <c r="V30" i="8"/>
  <c r="V29" i="8" s="1"/>
  <c r="U30" i="8"/>
  <c r="W30" i="8" s="1"/>
  <c r="S30" i="8"/>
  <c r="R30" i="8"/>
  <c r="P30" i="8"/>
  <c r="P29" i="8" s="1"/>
  <c r="O30" i="8"/>
  <c r="Q30" i="8" s="1"/>
  <c r="M30" i="8"/>
  <c r="L30" i="8"/>
  <c r="J30" i="8"/>
  <c r="J29" i="8" s="1"/>
  <c r="I30" i="8"/>
  <c r="K30" i="8" s="1"/>
  <c r="G30" i="8"/>
  <c r="F30" i="8"/>
  <c r="D30" i="8"/>
  <c r="D29" i="8" s="1"/>
  <c r="S29" i="8"/>
  <c r="M29" i="8"/>
  <c r="G29" i="8"/>
  <c r="W28" i="8"/>
  <c r="T28" i="8"/>
  <c r="Q28" i="8"/>
  <c r="N28" i="8"/>
  <c r="K28" i="8"/>
  <c r="H28" i="8"/>
  <c r="D28" i="8"/>
  <c r="C28" i="8"/>
  <c r="E28" i="8" s="1"/>
  <c r="W27" i="8"/>
  <c r="T27" i="8"/>
  <c r="Q27" i="8"/>
  <c r="N27" i="8"/>
  <c r="K27" i="8"/>
  <c r="H27" i="8"/>
  <c r="D27" i="8"/>
  <c r="C27" i="8"/>
  <c r="E27" i="8" s="1"/>
  <c r="W26" i="8"/>
  <c r="T26" i="8"/>
  <c r="Q26" i="8"/>
  <c r="N26" i="8"/>
  <c r="K26" i="8"/>
  <c r="H26" i="8"/>
  <c r="D26" i="8"/>
  <c r="C26" i="8"/>
  <c r="E26" i="8" s="1"/>
  <c r="W25" i="8"/>
  <c r="T25" i="8"/>
  <c r="Q25" i="8"/>
  <c r="N25" i="8"/>
  <c r="K25" i="8"/>
  <c r="H25" i="8"/>
  <c r="D25" i="8"/>
  <c r="C25" i="8"/>
  <c r="C24" i="8" s="1"/>
  <c r="E24" i="8" s="1"/>
  <c r="V24" i="8"/>
  <c r="U24" i="8"/>
  <c r="W24" i="8" s="1"/>
  <c r="S24" i="8"/>
  <c r="R24" i="8"/>
  <c r="T24" i="8" s="1"/>
  <c r="P24" i="8"/>
  <c r="O24" i="8"/>
  <c r="Q24" i="8" s="1"/>
  <c r="M24" i="8"/>
  <c r="L24" i="8"/>
  <c r="N24" i="8" s="1"/>
  <c r="J24" i="8"/>
  <c r="I24" i="8"/>
  <c r="K24" i="8" s="1"/>
  <c r="G24" i="8"/>
  <c r="F24" i="8"/>
  <c r="H24" i="8" s="1"/>
  <c r="D24" i="8"/>
  <c r="W23" i="8"/>
  <c r="T23" i="8"/>
  <c r="Q23" i="8"/>
  <c r="N23" i="8"/>
  <c r="K23" i="8"/>
  <c r="H23" i="8"/>
  <c r="D23" i="8"/>
  <c r="C23" i="8"/>
  <c r="E23" i="8" s="1"/>
  <c r="W22" i="8"/>
  <c r="T22" i="8"/>
  <c r="Q22" i="8"/>
  <c r="N22" i="8"/>
  <c r="K22" i="8"/>
  <c r="H22" i="8"/>
  <c r="D22" i="8"/>
  <c r="C22" i="8"/>
  <c r="E22" i="8" s="1"/>
  <c r="W21" i="8"/>
  <c r="T21" i="8"/>
  <c r="Q21" i="8"/>
  <c r="N21" i="8"/>
  <c r="K21" i="8"/>
  <c r="H21" i="8"/>
  <c r="D21" i="8"/>
  <c r="C21" i="8"/>
  <c r="E21" i="8" s="1"/>
  <c r="W20" i="8"/>
  <c r="T20" i="8"/>
  <c r="Q20" i="8"/>
  <c r="N20" i="8"/>
  <c r="K20" i="8"/>
  <c r="H20" i="8"/>
  <c r="D20" i="8"/>
  <c r="D19" i="8" s="1"/>
  <c r="C20" i="8"/>
  <c r="E20" i="8" s="1"/>
  <c r="V19" i="8"/>
  <c r="U19" i="8"/>
  <c r="W19" i="8" s="1"/>
  <c r="S19" i="8"/>
  <c r="S13" i="8" s="1"/>
  <c r="R19" i="8"/>
  <c r="T19" i="8" s="1"/>
  <c r="P19" i="8"/>
  <c r="O19" i="8"/>
  <c r="Q19" i="8" s="1"/>
  <c r="M19" i="8"/>
  <c r="M13" i="8" s="1"/>
  <c r="L19" i="8"/>
  <c r="N19" i="8" s="1"/>
  <c r="J19" i="8"/>
  <c r="I19" i="8"/>
  <c r="K19" i="8" s="1"/>
  <c r="G19" i="8"/>
  <c r="G13" i="8" s="1"/>
  <c r="F19" i="8"/>
  <c r="H19" i="8" s="1"/>
  <c r="C19" i="8"/>
  <c r="E19" i="8" s="1"/>
  <c r="W18" i="8"/>
  <c r="T18" i="8"/>
  <c r="Q18" i="8"/>
  <c r="N18" i="8"/>
  <c r="K18" i="8"/>
  <c r="H18" i="8"/>
  <c r="D18" i="8"/>
  <c r="C18" i="8"/>
  <c r="E18" i="8" s="1"/>
  <c r="W17" i="8"/>
  <c r="T17" i="8"/>
  <c r="Q17" i="8"/>
  <c r="N17" i="8"/>
  <c r="K17" i="8"/>
  <c r="H17" i="8"/>
  <c r="D17" i="8"/>
  <c r="C17" i="8"/>
  <c r="E17" i="8" s="1"/>
  <c r="W16" i="8"/>
  <c r="T16" i="8"/>
  <c r="Q16" i="8"/>
  <c r="N16" i="8"/>
  <c r="K16" i="8"/>
  <c r="H16" i="8"/>
  <c r="D16" i="8"/>
  <c r="C16" i="8"/>
  <c r="E16" i="8" s="1"/>
  <c r="W15" i="8"/>
  <c r="T15" i="8"/>
  <c r="Q15" i="8"/>
  <c r="N15" i="8"/>
  <c r="K15" i="8"/>
  <c r="H15" i="8"/>
  <c r="D15" i="8"/>
  <c r="C15" i="8"/>
  <c r="C14" i="8" s="1"/>
  <c r="V14" i="8"/>
  <c r="U14" i="8"/>
  <c r="W14" i="8" s="1"/>
  <c r="S14" i="8"/>
  <c r="R14" i="8"/>
  <c r="R13" i="8" s="1"/>
  <c r="T13" i="8" s="1"/>
  <c r="P14" i="8"/>
  <c r="O14" i="8"/>
  <c r="Q14" i="8" s="1"/>
  <c r="M14" i="8"/>
  <c r="L14" i="8"/>
  <c r="L13" i="8" s="1"/>
  <c r="N13" i="8" s="1"/>
  <c r="J14" i="8"/>
  <c r="I14" i="8"/>
  <c r="K14" i="8" s="1"/>
  <c r="G14" i="8"/>
  <c r="F14" i="8"/>
  <c r="F13" i="8" s="1"/>
  <c r="H13" i="8" s="1"/>
  <c r="D14" i="8"/>
  <c r="U13" i="8"/>
  <c r="W13" i="8" s="1"/>
  <c r="O13" i="8"/>
  <c r="Q13" i="8" s="1"/>
  <c r="I13" i="8"/>
  <c r="K13" i="8" s="1"/>
  <c r="W12" i="8"/>
  <c r="T12" i="8"/>
  <c r="Q12" i="8"/>
  <c r="N12" i="8"/>
  <c r="K12" i="8"/>
  <c r="H12" i="8"/>
  <c r="D12" i="8"/>
  <c r="D85" i="8" s="1"/>
  <c r="C12" i="8"/>
  <c r="W11" i="8"/>
  <c r="T11" i="8"/>
  <c r="Q11" i="8"/>
  <c r="N11" i="8"/>
  <c r="K11" i="8"/>
  <c r="H11" i="8"/>
  <c r="D11" i="8"/>
  <c r="C11" i="8"/>
  <c r="W10" i="8"/>
  <c r="T10" i="8"/>
  <c r="Q10" i="8"/>
  <c r="N10" i="8"/>
  <c r="K10" i="8"/>
  <c r="H10" i="8"/>
  <c r="D10" i="8"/>
  <c r="D83" i="8" s="1"/>
  <c r="C10" i="8"/>
  <c r="W9" i="8"/>
  <c r="T9" i="8"/>
  <c r="Q9" i="8"/>
  <c r="N9" i="8"/>
  <c r="K9" i="8"/>
  <c r="H9" i="8"/>
  <c r="D9" i="8"/>
  <c r="C9" i="8"/>
  <c r="V8" i="8"/>
  <c r="V7" i="8" s="1"/>
  <c r="U8" i="8"/>
  <c r="W8" i="8" s="1"/>
  <c r="S8" i="8"/>
  <c r="R8" i="8"/>
  <c r="R7" i="8" s="1"/>
  <c r="T7" i="8" s="1"/>
  <c r="P8" i="8"/>
  <c r="P7" i="8" s="1"/>
  <c r="O8" i="8"/>
  <c r="Q8" i="8" s="1"/>
  <c r="M8" i="8"/>
  <c r="L8" i="8"/>
  <c r="L7" i="8" s="1"/>
  <c r="N7" i="8" s="1"/>
  <c r="J8" i="8"/>
  <c r="J7" i="8" s="1"/>
  <c r="I8" i="8"/>
  <c r="K8" i="8" s="1"/>
  <c r="G8" i="8"/>
  <c r="F8" i="8"/>
  <c r="F7" i="8" s="1"/>
  <c r="H7" i="8" s="1"/>
  <c r="D8" i="8"/>
  <c r="D7" i="8" s="1"/>
  <c r="U7" i="8"/>
  <c r="W7" i="8" s="1"/>
  <c r="S7" i="8"/>
  <c r="O7" i="8"/>
  <c r="Q7" i="8" s="1"/>
  <c r="M7" i="8"/>
  <c r="I7" i="8"/>
  <c r="K7" i="8" s="1"/>
  <c r="G7" i="8"/>
  <c r="E59" i="7"/>
  <c r="D59" i="7"/>
  <c r="C59" i="7"/>
  <c r="N56" i="7"/>
  <c r="M56" i="7"/>
  <c r="L56" i="7"/>
  <c r="D56" i="7" s="1"/>
  <c r="K56" i="7"/>
  <c r="J56" i="7"/>
  <c r="I56" i="7"/>
  <c r="E56" i="7"/>
  <c r="E49" i="7"/>
  <c r="D49" i="7"/>
  <c r="C49" i="7"/>
  <c r="N46" i="7"/>
  <c r="M46" i="7"/>
  <c r="E46" i="7" s="1"/>
  <c r="L46" i="7"/>
  <c r="K46" i="7"/>
  <c r="J46" i="7"/>
  <c r="I46" i="7"/>
  <c r="C46" i="7" s="1"/>
  <c r="D46" i="7"/>
  <c r="N39" i="7"/>
  <c r="K39" i="7"/>
  <c r="H39" i="7"/>
  <c r="D39" i="7"/>
  <c r="C39" i="7"/>
  <c r="N38" i="7"/>
  <c r="K38" i="7"/>
  <c r="H38" i="7"/>
  <c r="D38" i="7"/>
  <c r="C38" i="7"/>
  <c r="E38" i="7" s="1"/>
  <c r="M37" i="7"/>
  <c r="L37" i="7"/>
  <c r="N37" i="7" s="1"/>
  <c r="J37" i="7"/>
  <c r="I37" i="7"/>
  <c r="K37" i="7" s="1"/>
  <c r="G37" i="7"/>
  <c r="F37" i="7"/>
  <c r="D37" i="7"/>
  <c r="N36" i="7"/>
  <c r="K36" i="7"/>
  <c r="H36" i="7"/>
  <c r="D36" i="7"/>
  <c r="C36" i="7"/>
  <c r="E36" i="7" s="1"/>
  <c r="N35" i="7"/>
  <c r="K35" i="7"/>
  <c r="H35" i="7"/>
  <c r="D35" i="7"/>
  <c r="C35" i="7"/>
  <c r="E35" i="7" s="1"/>
  <c r="M34" i="7"/>
  <c r="L34" i="7"/>
  <c r="N34" i="7" s="1"/>
  <c r="J34" i="7"/>
  <c r="I34" i="7"/>
  <c r="K34" i="7" s="1"/>
  <c r="G34" i="7"/>
  <c r="F34" i="7"/>
  <c r="D34" i="7"/>
  <c r="N33" i="7"/>
  <c r="K33" i="7"/>
  <c r="H33" i="7"/>
  <c r="D33" i="7"/>
  <c r="C33" i="7"/>
  <c r="E33" i="7" s="1"/>
  <c r="N32" i="7"/>
  <c r="K32" i="7"/>
  <c r="H32" i="7"/>
  <c r="D32" i="7"/>
  <c r="C32" i="7"/>
  <c r="E32" i="7" s="1"/>
  <c r="M31" i="7"/>
  <c r="L31" i="7"/>
  <c r="N31" i="7" s="1"/>
  <c r="J31" i="7"/>
  <c r="I31" i="7"/>
  <c r="K31" i="7" s="1"/>
  <c r="G31" i="7"/>
  <c r="F31" i="7"/>
  <c r="H31" i="7" s="1"/>
  <c r="D31" i="7"/>
  <c r="N30" i="7"/>
  <c r="K30" i="7"/>
  <c r="H30" i="7"/>
  <c r="D30" i="7"/>
  <c r="C30" i="7"/>
  <c r="E30" i="7" s="1"/>
  <c r="N29" i="7"/>
  <c r="K29" i="7"/>
  <c r="H29" i="7"/>
  <c r="D29" i="7"/>
  <c r="C29" i="7"/>
  <c r="E29" i="7" s="1"/>
  <c r="M28" i="7"/>
  <c r="L28" i="7"/>
  <c r="N28" i="7" s="1"/>
  <c r="J28" i="7"/>
  <c r="I28" i="7"/>
  <c r="K28" i="7" s="1"/>
  <c r="G28" i="7"/>
  <c r="F28" i="7"/>
  <c r="H28" i="7" s="1"/>
  <c r="D28" i="7"/>
  <c r="M27" i="7"/>
  <c r="L27" i="7"/>
  <c r="N27" i="7" s="1"/>
  <c r="J27" i="7"/>
  <c r="I27" i="7"/>
  <c r="K27" i="7" s="1"/>
  <c r="G27" i="7"/>
  <c r="F27" i="7"/>
  <c r="H27" i="7" s="1"/>
  <c r="D27" i="7"/>
  <c r="M26" i="7"/>
  <c r="L26" i="7"/>
  <c r="N26" i="7" s="1"/>
  <c r="J26" i="7"/>
  <c r="I26" i="7"/>
  <c r="K26" i="7" s="1"/>
  <c r="G26" i="7"/>
  <c r="F26" i="7"/>
  <c r="H26" i="7" s="1"/>
  <c r="D26" i="7"/>
  <c r="C26" i="7"/>
  <c r="E26" i="7" s="1"/>
  <c r="M25" i="7"/>
  <c r="L25" i="7"/>
  <c r="N25" i="7" s="1"/>
  <c r="J25" i="7"/>
  <c r="I25" i="7"/>
  <c r="K25" i="7" s="1"/>
  <c r="G25" i="7"/>
  <c r="F25" i="7"/>
  <c r="H25" i="7" s="1"/>
  <c r="D25" i="7"/>
  <c r="N24" i="7"/>
  <c r="K24" i="7"/>
  <c r="H24" i="7"/>
  <c r="D24" i="7"/>
  <c r="C24" i="7"/>
  <c r="E24" i="7" s="1"/>
  <c r="N23" i="7"/>
  <c r="K23" i="7"/>
  <c r="H23" i="7"/>
  <c r="D23" i="7"/>
  <c r="C23" i="7"/>
  <c r="E23" i="7" s="1"/>
  <c r="M22" i="7"/>
  <c r="M65" i="7" s="1"/>
  <c r="K65" i="7" s="1"/>
  <c r="L22" i="7"/>
  <c r="I65" i="7" s="1"/>
  <c r="J22" i="7"/>
  <c r="N65" i="7" s="1"/>
  <c r="L65" i="7" s="1"/>
  <c r="I22" i="7"/>
  <c r="K22" i="7" s="1"/>
  <c r="G22" i="7"/>
  <c r="F22" i="7"/>
  <c r="H22" i="7" s="1"/>
  <c r="D22" i="7"/>
  <c r="N21" i="7"/>
  <c r="K21" i="7"/>
  <c r="H21" i="7"/>
  <c r="D21" i="7"/>
  <c r="C21" i="7"/>
  <c r="E21" i="7" s="1"/>
  <c r="N20" i="7"/>
  <c r="K20" i="7"/>
  <c r="H20" i="7"/>
  <c r="D20" i="7"/>
  <c r="C20" i="7"/>
  <c r="E20" i="7" s="1"/>
  <c r="M19" i="7"/>
  <c r="M62" i="7" s="1"/>
  <c r="L19" i="7"/>
  <c r="I62" i="7" s="1"/>
  <c r="I52" i="7" s="1"/>
  <c r="J19" i="7"/>
  <c r="N62" i="7" s="1"/>
  <c r="I19" i="7"/>
  <c r="K19" i="7" s="1"/>
  <c r="G19" i="7"/>
  <c r="F19" i="7"/>
  <c r="H19" i="7" s="1"/>
  <c r="D19" i="7"/>
  <c r="N18" i="7"/>
  <c r="K18" i="7"/>
  <c r="H18" i="7"/>
  <c r="D18" i="7"/>
  <c r="C18" i="7"/>
  <c r="E18" i="7" s="1"/>
  <c r="N17" i="7"/>
  <c r="K17" i="7"/>
  <c r="H17" i="7"/>
  <c r="D17" i="7"/>
  <c r="C17" i="7"/>
  <c r="E17" i="7" s="1"/>
  <c r="M16" i="7"/>
  <c r="L16" i="7"/>
  <c r="N16" i="7" s="1"/>
  <c r="J16" i="7"/>
  <c r="I16" i="7"/>
  <c r="K16" i="7" s="1"/>
  <c r="G16" i="7"/>
  <c r="F16" i="7"/>
  <c r="H16" i="7" s="1"/>
  <c r="D16" i="7"/>
  <c r="N15" i="7"/>
  <c r="K15" i="7"/>
  <c r="H15" i="7"/>
  <c r="D15" i="7"/>
  <c r="C15" i="7"/>
  <c r="C75" i="7" s="1"/>
  <c r="N14" i="7"/>
  <c r="K14" i="7"/>
  <c r="H14" i="7"/>
  <c r="D14" i="7"/>
  <c r="C14" i="7"/>
  <c r="E14" i="7" s="1"/>
  <c r="M13" i="7"/>
  <c r="L13" i="7"/>
  <c r="N13" i="7" s="1"/>
  <c r="J13" i="7"/>
  <c r="I13" i="7"/>
  <c r="K13" i="7" s="1"/>
  <c r="G13" i="7"/>
  <c r="F13" i="7"/>
  <c r="H13" i="7" s="1"/>
  <c r="D13" i="7"/>
  <c r="M12" i="7"/>
  <c r="L12" i="7"/>
  <c r="N12" i="7" s="1"/>
  <c r="J12" i="7"/>
  <c r="J10" i="7" s="1"/>
  <c r="J7" i="7" s="1"/>
  <c r="I12" i="7"/>
  <c r="K12" i="7" s="1"/>
  <c r="G12" i="7"/>
  <c r="F12" i="7"/>
  <c r="H12" i="7" s="1"/>
  <c r="D12" i="7"/>
  <c r="M11" i="7"/>
  <c r="L11" i="7"/>
  <c r="N11" i="7" s="1"/>
  <c r="J11" i="7"/>
  <c r="I11" i="7"/>
  <c r="K11" i="7" s="1"/>
  <c r="G11" i="7"/>
  <c r="F11" i="7"/>
  <c r="H11" i="7" s="1"/>
  <c r="D11" i="7"/>
  <c r="C11" i="7"/>
  <c r="E11" i="7" s="1"/>
  <c r="M10" i="7"/>
  <c r="L10" i="7"/>
  <c r="N10" i="7" s="1"/>
  <c r="I10" i="7"/>
  <c r="K10" i="7" s="1"/>
  <c r="G10" i="7"/>
  <c r="F10" i="7"/>
  <c r="H10" i="7" s="1"/>
  <c r="D10" i="7"/>
  <c r="M9" i="7"/>
  <c r="L9" i="7"/>
  <c r="N9" i="7" s="1"/>
  <c r="I9" i="7"/>
  <c r="K9" i="7" s="1"/>
  <c r="G9" i="7"/>
  <c r="F9" i="7"/>
  <c r="H9" i="7" s="1"/>
  <c r="D9" i="7"/>
  <c r="M8" i="7"/>
  <c r="L8" i="7"/>
  <c r="N8" i="7" s="1"/>
  <c r="J8" i="7"/>
  <c r="I8" i="7"/>
  <c r="K8" i="7" s="1"/>
  <c r="G8" i="7"/>
  <c r="F8" i="7"/>
  <c r="H8" i="7" s="1"/>
  <c r="D8" i="7"/>
  <c r="C8" i="7"/>
  <c r="E8" i="7" s="1"/>
  <c r="M7" i="7"/>
  <c r="L7" i="7"/>
  <c r="N7" i="7" s="1"/>
  <c r="I7" i="7"/>
  <c r="K7" i="7" s="1"/>
  <c r="G7" i="7"/>
  <c r="F7" i="7"/>
  <c r="H7" i="7" s="1"/>
  <c r="D7" i="7"/>
  <c r="O19" i="6"/>
  <c r="N19" i="6"/>
  <c r="M19" i="6"/>
  <c r="L19" i="6"/>
  <c r="K19" i="6"/>
  <c r="I19" i="6"/>
  <c r="J19" i="6"/>
  <c r="O87" i="5"/>
  <c r="K87" i="5"/>
  <c r="I87" i="5"/>
  <c r="M87" i="5"/>
  <c r="L87" i="5"/>
  <c r="N87" i="5"/>
  <c r="J87" i="5"/>
  <c r="J9" i="7" l="1"/>
  <c r="H62" i="7"/>
  <c r="H65" i="7"/>
  <c r="C77" i="7"/>
  <c r="C12" i="7"/>
  <c r="C13" i="7"/>
  <c r="E13" i="7" s="1"/>
  <c r="C16" i="7"/>
  <c r="E16" i="7" s="1"/>
  <c r="C19" i="7"/>
  <c r="E19" i="7" s="1"/>
  <c r="I43" i="7"/>
  <c r="C22" i="7"/>
  <c r="E22" i="7" s="1"/>
  <c r="C27" i="7"/>
  <c r="C28" i="7"/>
  <c r="E28" i="7" s="1"/>
  <c r="C31" i="7"/>
  <c r="E31" i="7" s="1"/>
  <c r="C34" i="7"/>
  <c r="E34" i="7" s="1"/>
  <c r="F62" i="7"/>
  <c r="C37" i="7"/>
  <c r="E37" i="7" s="1"/>
  <c r="F65" i="7"/>
  <c r="C56" i="7"/>
  <c r="C82" i="8"/>
  <c r="C84" i="8"/>
  <c r="E84" i="8" s="1"/>
  <c r="D13" i="8"/>
  <c r="J13" i="8"/>
  <c r="P13" i="8"/>
  <c r="V13" i="8"/>
  <c r="I29" i="8"/>
  <c r="K29" i="8" s="1"/>
  <c r="O29" i="8"/>
  <c r="Q29" i="8" s="1"/>
  <c r="U29" i="8"/>
  <c r="W29" i="8" s="1"/>
  <c r="F29" i="8"/>
  <c r="H29" i="8" s="1"/>
  <c r="L29" i="8"/>
  <c r="N29" i="8" s="1"/>
  <c r="R29" i="8"/>
  <c r="T29" i="8" s="1"/>
  <c r="C35" i="8"/>
  <c r="E35" i="8" s="1"/>
  <c r="U15" i="10"/>
  <c r="U13" i="10" s="1"/>
  <c r="I90" i="11"/>
  <c r="H90" i="11" s="1"/>
  <c r="I62" i="11"/>
  <c r="I71" i="11"/>
  <c r="H71" i="11" s="1"/>
  <c r="H73" i="11"/>
  <c r="I136" i="11"/>
  <c r="H136" i="11" s="1"/>
  <c r="K9" i="11"/>
  <c r="N83" i="11"/>
  <c r="H110" i="11"/>
  <c r="I128" i="11"/>
  <c r="H128" i="11" s="1"/>
  <c r="D9" i="11"/>
  <c r="I9" i="11"/>
  <c r="N139" i="11"/>
  <c r="N138" i="11" s="1"/>
  <c r="I130" i="11"/>
  <c r="H130" i="11" s="1"/>
  <c r="I121" i="11"/>
  <c r="H121" i="11" s="1"/>
  <c r="N119" i="11"/>
  <c r="N101" i="11"/>
  <c r="H99" i="11"/>
  <c r="H97" i="11"/>
  <c r="H91" i="11"/>
  <c r="H92" i="11"/>
  <c r="H89" i="11"/>
  <c r="H86" i="11"/>
  <c r="H87" i="11"/>
  <c r="I65" i="11"/>
  <c r="H65" i="11" s="1"/>
  <c r="H59" i="11"/>
  <c r="H61" i="11"/>
  <c r="H52" i="11"/>
  <c r="H53" i="11"/>
  <c r="H54" i="11"/>
  <c r="H55" i="11"/>
  <c r="H56" i="11"/>
  <c r="H57" i="11"/>
  <c r="K43" i="11"/>
  <c r="P26" i="10"/>
  <c r="AI26" i="10" s="1"/>
  <c r="AK26" i="10" s="1"/>
  <c r="G13" i="10"/>
  <c r="K13" i="10"/>
  <c r="S13" i="10"/>
  <c r="AH19" i="10"/>
  <c r="H15" i="10"/>
  <c r="Q19" i="10"/>
  <c r="V19" i="10"/>
  <c r="AI19" i="10"/>
  <c r="T15" i="10"/>
  <c r="V20" i="10"/>
  <c r="AC20" i="10"/>
  <c r="AH21" i="10"/>
  <c r="AI21" i="10" s="1"/>
  <c r="AK21" i="10" s="1"/>
  <c r="AI22" i="10"/>
  <c r="AK22" i="10" s="1"/>
  <c r="R22" i="10"/>
  <c r="AM22" i="10"/>
  <c r="Q22" i="10"/>
  <c r="AI24" i="10"/>
  <c r="AK24" i="10" s="1"/>
  <c r="R24" i="10"/>
  <c r="AM24" i="10"/>
  <c r="Q24" i="10"/>
  <c r="AI28" i="10"/>
  <c r="AK28" i="10" s="1"/>
  <c r="AI30" i="10"/>
  <c r="AK30" i="10" s="1"/>
  <c r="R30" i="10"/>
  <c r="AM30" i="10"/>
  <c r="I17" i="9"/>
  <c r="I18" i="9"/>
  <c r="E18" i="9" s="1"/>
  <c r="D22" i="9"/>
  <c r="I22" i="9" s="1"/>
  <c r="I25" i="9"/>
  <c r="AE13" i="10"/>
  <c r="AF15" i="10"/>
  <c r="AF13" i="10" s="1"/>
  <c r="AI20" i="10"/>
  <c r="AK20" i="10" s="1"/>
  <c r="R21" i="10"/>
  <c r="V21" i="10"/>
  <c r="AC21" i="10"/>
  <c r="R25" i="10"/>
  <c r="AM25" i="10"/>
  <c r="AM26" i="10"/>
  <c r="R27" i="10"/>
  <c r="AM27" i="10"/>
  <c r="Q27" i="10"/>
  <c r="AM28" i="10"/>
  <c r="R29" i="10"/>
  <c r="AM29" i="10"/>
  <c r="N22" i="10"/>
  <c r="V22" i="10"/>
  <c r="AC22" i="10"/>
  <c r="N24" i="10"/>
  <c r="V24" i="10"/>
  <c r="AC24" i="10"/>
  <c r="N25" i="10"/>
  <c r="V25" i="10"/>
  <c r="AC25" i="10"/>
  <c r="N27" i="10"/>
  <c r="V27" i="10"/>
  <c r="AC27" i="10"/>
  <c r="N29" i="10"/>
  <c r="V29" i="10"/>
  <c r="AC29" i="10"/>
  <c r="N30" i="10"/>
  <c r="V30" i="10"/>
  <c r="AC30" i="10"/>
  <c r="N80" i="11"/>
  <c r="C79" i="11"/>
  <c r="H80" i="11"/>
  <c r="I79" i="11"/>
  <c r="H79" i="11" s="1"/>
  <c r="I104" i="11"/>
  <c r="H105" i="11"/>
  <c r="H104" i="11" s="1"/>
  <c r="N105" i="11"/>
  <c r="N107" i="11"/>
  <c r="I108" i="11"/>
  <c r="H109" i="11"/>
  <c r="H108" i="11" s="1"/>
  <c r="N109" i="11"/>
  <c r="N108" i="11" s="1"/>
  <c r="I116" i="11"/>
  <c r="J114" i="11"/>
  <c r="G121" i="11"/>
  <c r="F121" i="11" s="1"/>
  <c r="G128" i="11"/>
  <c r="F128" i="11" s="1"/>
  <c r="G136" i="11"/>
  <c r="F136" i="11" s="1"/>
  <c r="E22" i="9"/>
  <c r="J21" i="11"/>
  <c r="J9" i="11" s="1"/>
  <c r="M21" i="11"/>
  <c r="M9" i="11" s="1"/>
  <c r="C44" i="11"/>
  <c r="E44" i="11"/>
  <c r="D44" i="11"/>
  <c r="I45" i="11"/>
  <c r="J44" i="11"/>
  <c r="L43" i="11"/>
  <c r="N52" i="11"/>
  <c r="N51" i="11" s="1"/>
  <c r="I58" i="11"/>
  <c r="H58" i="11" s="1"/>
  <c r="N60" i="11"/>
  <c r="N58" i="11" s="1"/>
  <c r="N63" i="11"/>
  <c r="N62" i="11" s="1"/>
  <c r="G65" i="11"/>
  <c r="F65" i="11" s="1"/>
  <c r="N66" i="11"/>
  <c r="N65" i="11" s="1"/>
  <c r="G67" i="11"/>
  <c r="F67" i="11" s="1"/>
  <c r="N68" i="11"/>
  <c r="N70" i="11"/>
  <c r="G71" i="11"/>
  <c r="F71" i="11" s="1"/>
  <c r="N72" i="11"/>
  <c r="N71" i="11" s="1"/>
  <c r="G76" i="11"/>
  <c r="N77" i="11"/>
  <c r="I78" i="11"/>
  <c r="I76" i="11" s="1"/>
  <c r="J76" i="11"/>
  <c r="G79" i="11"/>
  <c r="F79" i="11" s="1"/>
  <c r="N81" i="11"/>
  <c r="N82" i="11"/>
  <c r="N89" i="11"/>
  <c r="N88" i="11" s="1"/>
  <c r="N91" i="11"/>
  <c r="N90" i="11" s="1"/>
  <c r="N94" i="11"/>
  <c r="N93" i="11" s="1"/>
  <c r="N97" i="11"/>
  <c r="N96" i="11" s="1"/>
  <c r="N99" i="11"/>
  <c r="N98" i="11" s="1"/>
  <c r="C101" i="11"/>
  <c r="J104" i="11"/>
  <c r="E104" i="11"/>
  <c r="D104" i="11"/>
  <c r="N106" i="11"/>
  <c r="J108" i="11"/>
  <c r="E108" i="11"/>
  <c r="N113" i="11"/>
  <c r="N112" i="11" s="1"/>
  <c r="C112" i="11"/>
  <c r="H113" i="11"/>
  <c r="I112" i="11"/>
  <c r="H112" i="11" s="1"/>
  <c r="D114" i="11"/>
  <c r="E114" i="11" s="1"/>
  <c r="G118" i="11"/>
  <c r="G124" i="11"/>
  <c r="F124" i="11" s="1"/>
  <c r="G130" i="11"/>
  <c r="F130" i="11" s="1"/>
  <c r="F118" i="11"/>
  <c r="N120" i="11"/>
  <c r="N118" i="11" s="1"/>
  <c r="N122" i="11"/>
  <c r="N121" i="11" s="1"/>
  <c r="N125" i="11"/>
  <c r="N127" i="11"/>
  <c r="N129" i="11"/>
  <c r="N128" i="11" s="1"/>
  <c r="N133" i="11"/>
  <c r="N130" i="11" s="1"/>
  <c r="N137" i="11"/>
  <c r="N136" i="11" s="1"/>
  <c r="E30" i="8"/>
  <c r="C29" i="8"/>
  <c r="E29" i="8" s="1"/>
  <c r="E14" i="8"/>
  <c r="C13" i="8"/>
  <c r="E13" i="8" s="1"/>
  <c r="H8" i="8"/>
  <c r="N8" i="8"/>
  <c r="T8" i="8"/>
  <c r="E9" i="8"/>
  <c r="H14" i="8"/>
  <c r="N14" i="8"/>
  <c r="T14" i="8"/>
  <c r="E15" i="8"/>
  <c r="E25" i="8"/>
  <c r="H30" i="8"/>
  <c r="N30" i="8"/>
  <c r="T30" i="8"/>
  <c r="E31" i="8"/>
  <c r="E41" i="8"/>
  <c r="K87" i="8"/>
  <c r="I88" i="8"/>
  <c r="L88" i="8"/>
  <c r="N87" i="8"/>
  <c r="Q87" i="8"/>
  <c r="O88" i="8"/>
  <c r="R88" i="8"/>
  <c r="T87" i="8"/>
  <c r="W87" i="8"/>
  <c r="U88" i="8"/>
  <c r="E82" i="8"/>
  <c r="E11" i="8"/>
  <c r="C8" i="8"/>
  <c r="D82" i="8"/>
  <c r="C83" i="8"/>
  <c r="E83" i="8" s="1"/>
  <c r="E10" i="8"/>
  <c r="D84" i="8"/>
  <c r="C85" i="8"/>
  <c r="E85" i="8" s="1"/>
  <c r="E12" i="8"/>
  <c r="G88" i="8"/>
  <c r="J88" i="8"/>
  <c r="M88" i="8"/>
  <c r="P88" i="8"/>
  <c r="S88" i="8"/>
  <c r="V88" i="8"/>
  <c r="H81" i="8"/>
  <c r="N81" i="8"/>
  <c r="T81" i="8"/>
  <c r="K81" i="8"/>
  <c r="Q81" i="8"/>
  <c r="W81" i="8"/>
  <c r="L62" i="7"/>
  <c r="L52" i="7" s="1"/>
  <c r="L43" i="7" s="1"/>
  <c r="N52" i="7"/>
  <c r="N43" i="7" s="1"/>
  <c r="K62" i="7"/>
  <c r="K52" i="7" s="1"/>
  <c r="K43" i="7" s="1"/>
  <c r="M52" i="7"/>
  <c r="M43" i="7" s="1"/>
  <c r="G62" i="7"/>
  <c r="E62" i="7"/>
  <c r="H52" i="7"/>
  <c r="H43" i="7" s="1"/>
  <c r="G65" i="7"/>
  <c r="D65" i="7" s="1"/>
  <c r="E65" i="7"/>
  <c r="F52" i="7"/>
  <c r="F43" i="7" s="1"/>
  <c r="N19" i="7"/>
  <c r="N22" i="7"/>
  <c r="H34" i="7"/>
  <c r="H37" i="7"/>
  <c r="J62" i="7"/>
  <c r="J65" i="7"/>
  <c r="F76" i="7" s="1"/>
  <c r="C76" i="7"/>
  <c r="G76" i="7"/>
  <c r="E15" i="7"/>
  <c r="E39" i="7"/>
  <c r="K10" i="11" l="1"/>
  <c r="E27" i="7"/>
  <c r="C25" i="7"/>
  <c r="E25" i="7" s="1"/>
  <c r="E12" i="7"/>
  <c r="C10" i="7"/>
  <c r="C9" i="7"/>
  <c r="E9" i="7" s="1"/>
  <c r="N78" i="11"/>
  <c r="N76" i="11" s="1"/>
  <c r="F43" i="11"/>
  <c r="J43" i="11"/>
  <c r="D43" i="11"/>
  <c r="C43" i="11"/>
  <c r="H116" i="11"/>
  <c r="I114" i="11"/>
  <c r="H114" i="11" s="1"/>
  <c r="N116" i="11"/>
  <c r="N114" i="11" s="1"/>
  <c r="AA15" i="10"/>
  <c r="N31" i="10"/>
  <c r="M15" i="10"/>
  <c r="M13" i="10" s="1"/>
  <c r="I29" i="9"/>
  <c r="I15" i="9" s="1"/>
  <c r="C15" i="9"/>
  <c r="E17" i="9"/>
  <c r="E15" i="9" s="1"/>
  <c r="T13" i="10"/>
  <c r="AK19" i="10"/>
  <c r="AM19" i="10"/>
  <c r="N124" i="11"/>
  <c r="N67" i="11"/>
  <c r="N45" i="11"/>
  <c r="N44" i="11" s="1"/>
  <c r="H45" i="11"/>
  <c r="H44" i="11" s="1"/>
  <c r="H43" i="11" s="1"/>
  <c r="I44" i="11"/>
  <c r="I43" i="11" s="1"/>
  <c r="E43" i="11"/>
  <c r="N104" i="11"/>
  <c r="N79" i="11"/>
  <c r="AB31" i="10"/>
  <c r="AC31" i="10"/>
  <c r="C15" i="10"/>
  <c r="G43" i="11"/>
  <c r="AM21" i="10"/>
  <c r="L15" i="10"/>
  <c r="V15" i="10" s="1"/>
  <c r="V13" i="10" s="1"/>
  <c r="D15" i="9"/>
  <c r="V31" i="10"/>
  <c r="R20" i="10"/>
  <c r="Q20" i="10"/>
  <c r="AM20" i="10"/>
  <c r="F15" i="10"/>
  <c r="P15" i="10"/>
  <c r="J15" i="10"/>
  <c r="H13" i="10"/>
  <c r="J31" i="10"/>
  <c r="I15" i="10"/>
  <c r="I13" i="10" s="1"/>
  <c r="AH31" i="10"/>
  <c r="AH15" i="10" s="1"/>
  <c r="E15" i="10"/>
  <c r="E13" i="10" s="1"/>
  <c r="E8" i="8"/>
  <c r="C7" i="8"/>
  <c r="E7" i="8" s="1"/>
  <c r="D81" i="8"/>
  <c r="D87" i="8" s="1"/>
  <c r="C81" i="8"/>
  <c r="G52" i="7"/>
  <c r="G43" i="7" s="1"/>
  <c r="D62" i="7"/>
  <c r="D52" i="7" s="1"/>
  <c r="D43" i="7" s="1"/>
  <c r="J52" i="7"/>
  <c r="J43" i="7" s="1"/>
  <c r="C65" i="7"/>
  <c r="C62" i="7"/>
  <c r="C52" i="7" s="1"/>
  <c r="C43" i="7" s="1"/>
  <c r="E52" i="7"/>
  <c r="E43" i="7" s="1"/>
  <c r="E69" i="7" s="1"/>
  <c r="E10" i="7" l="1"/>
  <c r="C7" i="7"/>
  <c r="E7" i="7" s="1"/>
  <c r="AH13" i="10"/>
  <c r="AM31" i="10"/>
  <c r="AM15" i="10" s="1"/>
  <c r="AM13" i="10" s="1"/>
  <c r="R15" i="10"/>
  <c r="R13" i="10" s="1"/>
  <c r="Q15" i="10"/>
  <c r="Q13" i="10" s="1"/>
  <c r="P13" i="10"/>
  <c r="R31" i="10"/>
  <c r="AA13" i="10"/>
  <c r="J13" i="10"/>
  <c r="F13" i="10"/>
  <c r="N15" i="10"/>
  <c r="N13" i="10" s="1"/>
  <c r="L13" i="10"/>
  <c r="C13" i="10"/>
  <c r="AC15" i="10"/>
  <c r="AB15" i="10"/>
  <c r="N43" i="11"/>
  <c r="AI31" i="10"/>
  <c r="Y15" i="10"/>
  <c r="C87" i="8"/>
  <c r="E81" i="8"/>
  <c r="F88" i="8"/>
  <c r="G89" i="8"/>
  <c r="D89" i="8"/>
  <c r="C69" i="7" l="1"/>
  <c r="AK31" i="10"/>
  <c r="AI15" i="10"/>
  <c r="Y13" i="10"/>
  <c r="AB13" i="10"/>
  <c r="AC13" i="10"/>
  <c r="E87" i="8"/>
  <c r="F89" i="8"/>
  <c r="C89" i="8"/>
  <c r="AI13" i="10" l="1"/>
  <c r="AK13" i="10" s="1"/>
  <c r="AK15" i="10"/>
</calcChain>
</file>

<file path=xl/sharedStrings.xml><?xml version="1.0" encoding="utf-8"?>
<sst xmlns="http://schemas.openxmlformats.org/spreadsheetml/2006/main" count="769" uniqueCount="448">
  <si>
    <t>№ договора</t>
  </si>
  <si>
    <t>Дата договора</t>
  </si>
  <si>
    <t xml:space="preserve">№ доп.соглашения </t>
  </si>
  <si>
    <t>Дата доп.соглашения</t>
  </si>
  <si>
    <t>Владелец.Полное наименование</t>
  </si>
  <si>
    <t>Владелец.ИНН</t>
  </si>
  <si>
    <t>Владелец.КПП</t>
  </si>
  <si>
    <t>Владелец.Почтовый адрес</t>
  </si>
  <si>
    <t>Владелец.Юридический адрес</t>
  </si>
  <si>
    <t>Дговорной объем потребления электрической энергии                                          НН</t>
  </si>
  <si>
    <t>Дговорной объем потребления электрической энергии                                        СН2</t>
  </si>
  <si>
    <t>Дговорной объем потребления электрической энергии                                        СН1</t>
  </si>
  <si>
    <t>Банки и фонды</t>
  </si>
  <si>
    <t>кВт</t>
  </si>
  <si>
    <t>руб.</t>
  </si>
  <si>
    <t>01.01.2013</t>
  </si>
  <si>
    <t>МОФ "Полюс Надежды"</t>
  </si>
  <si>
    <t>689000,РФ ЧАО,,г.Анадырь,,ул.Энергетиков,7,,0,</t>
  </si>
  <si>
    <t>…</t>
  </si>
  <si>
    <t>Бюджет</t>
  </si>
  <si>
    <t>Городской</t>
  </si>
  <si>
    <t>…..</t>
  </si>
  <si>
    <t>Окружной</t>
  </si>
  <si>
    <t>Районный</t>
  </si>
  <si>
    <t xml:space="preserve">Федеральный </t>
  </si>
  <si>
    <t>Оборона</t>
  </si>
  <si>
    <t>ЖКХ</t>
  </si>
  <si>
    <t>ИП</t>
  </si>
  <si>
    <t>Население на прямых расчетах</t>
  </si>
  <si>
    <t>Непром.предприятия</t>
  </si>
  <si>
    <t>Промышленность и приравнен.</t>
  </si>
  <si>
    <t>Пищевая</t>
  </si>
  <si>
    <t>Произ-во и распределение эл/эн,газа и воды</t>
  </si>
  <si>
    <t>Связь</t>
  </si>
  <si>
    <t>Строительство</t>
  </si>
  <si>
    <t>Транспорт</t>
  </si>
  <si>
    <t>Сельское хозяйство</t>
  </si>
  <si>
    <t>Управляющие компании население</t>
  </si>
  <si>
    <t>ОАО "Чукотэнерго"</t>
  </si>
  <si>
    <t>Форма: Инв-17Ч</t>
  </si>
  <si>
    <t>(организация)</t>
  </si>
  <si>
    <t>ОП Анадырская ТЭЦ</t>
  </si>
  <si>
    <t>(структурное подразделение)</t>
  </si>
  <si>
    <t>АКТ №</t>
  </si>
  <si>
    <t>4-э</t>
  </si>
  <si>
    <t>инвентаризации расчетов с покупателями, поставщиками и прочими дебиторами и кредиторами</t>
  </si>
  <si>
    <t>Акт составлен комиссией о том, что по состоянию на</t>
  </si>
  <si>
    <t>31 ДЕКАБРЯ 2013г.</t>
  </si>
  <si>
    <t>с покупателями, поставщиками и прочими дебиторами и кредиторами.</t>
  </si>
  <si>
    <t>При инвентаризации установлено следующее:</t>
  </si>
  <si>
    <t>По дебиторской задолженности за электроэнергию</t>
  </si>
  <si>
    <t>Единицы измерения: руб.</t>
  </si>
  <si>
    <t>Дебиторская задолженность</t>
  </si>
  <si>
    <t>Дебиторская задолженность по периодам</t>
  </si>
  <si>
    <t>№ п/п</t>
  </si>
  <si>
    <t>Филиал</t>
  </si>
  <si>
    <t>Вид задолженности</t>
  </si>
  <si>
    <t>Наименование контрагента</t>
  </si>
  <si>
    <t>Счет бух учета</t>
  </si>
  <si>
    <t>Номер сч/фактуры</t>
  </si>
  <si>
    <t>Дата сч/фактуры</t>
  </si>
  <si>
    <t>Дата оплаты по договору</t>
  </si>
  <si>
    <t>Всего</t>
  </si>
  <si>
    <t>Подтвержденная</t>
  </si>
  <si>
    <t>Неподтвержденная</t>
  </si>
  <si>
    <t xml:space="preserve">свыше 91 дня                   </t>
  </si>
  <si>
    <t xml:space="preserve">от 45 до 90 дней </t>
  </si>
  <si>
    <t>до 45 дней</t>
  </si>
  <si>
    <t>Включенная в резерв (Кт 63)</t>
  </si>
  <si>
    <t>АТЭЦ</t>
  </si>
  <si>
    <t>СВФ ФГБУ Авиаметтелеком Росгидромет</t>
  </si>
  <si>
    <t>Все подсчеты итогов по строкам, страницам и в целом по акту инвентаризации проверены.</t>
  </si>
  <si>
    <t xml:space="preserve">Председатель комиссии: </t>
  </si>
  <si>
    <t>Зам.директора по коммерч.вопросам</t>
  </si>
  <si>
    <t>(должность)</t>
  </si>
  <si>
    <t>(подпись)</t>
  </si>
  <si>
    <t>Члены комиссии:</t>
  </si>
  <si>
    <t>Главный бухгалтер</t>
  </si>
  <si>
    <t>Начальник ОСиРЭ</t>
  </si>
  <si>
    <t>Экономист</t>
  </si>
  <si>
    <t xml:space="preserve">Проверка </t>
  </si>
  <si>
    <t>1-э</t>
  </si>
  <si>
    <t>По кредиторской задолженности за электроэнергию</t>
  </si>
  <si>
    <t>Кредиторская задолженность</t>
  </si>
  <si>
    <t>Кредиторская задолженность по периодам</t>
  </si>
  <si>
    <t>за</t>
  </si>
  <si>
    <t>январь</t>
  </si>
  <si>
    <t>Одноставочный тариф</t>
  </si>
  <si>
    <t>пик     (день)</t>
  </si>
  <si>
    <t>ночь</t>
  </si>
  <si>
    <t>Группы потребителей</t>
  </si>
  <si>
    <t>Полезный  отпуск электроэнергии</t>
  </si>
  <si>
    <t>Стоимость электроэнергии</t>
  </si>
  <si>
    <t>Средний отпускной тариф</t>
  </si>
  <si>
    <t>тыс. кВт.ч</t>
  </si>
  <si>
    <t>тыс.руб.  (без ндс)</t>
  </si>
  <si>
    <t>руб./кВт. Ч</t>
  </si>
  <si>
    <t>тыс. кВт. Ч</t>
  </si>
  <si>
    <t>тыс.руб.</t>
  </si>
  <si>
    <t>Всего отпущено населению</t>
  </si>
  <si>
    <t>в том числе:                СН - II</t>
  </si>
  <si>
    <t xml:space="preserve">                                       НН</t>
  </si>
  <si>
    <t>1.0</t>
  </si>
  <si>
    <t xml:space="preserve">Всего:  городское  население </t>
  </si>
  <si>
    <t xml:space="preserve">                                    СН - II</t>
  </si>
  <si>
    <t xml:space="preserve">                                    НН</t>
  </si>
  <si>
    <t>1.1</t>
  </si>
  <si>
    <t>Из них:                                               Население</t>
  </si>
  <si>
    <t>1.2</t>
  </si>
  <si>
    <t>Освещение лестничных площадок, лестниц в многоквартирном доме.</t>
  </si>
  <si>
    <t>1.3</t>
  </si>
  <si>
    <t xml:space="preserve">гаражи </t>
  </si>
  <si>
    <t>1.4</t>
  </si>
  <si>
    <t>Хозяйственные постройки физических лиц</t>
  </si>
  <si>
    <t>2.0</t>
  </si>
  <si>
    <t xml:space="preserve">Всего:  сельское  население </t>
  </si>
  <si>
    <t>2.1</t>
  </si>
  <si>
    <t>Из них:                                                                          население</t>
  </si>
  <si>
    <t>2.2</t>
  </si>
  <si>
    <t>2.3</t>
  </si>
  <si>
    <t>2.4</t>
  </si>
  <si>
    <t>ВСЕГО</t>
  </si>
  <si>
    <t>Объем эл.эн.   тыс.кВт.ч</t>
  </si>
  <si>
    <t>Стоимость с НДС (тыс.руб)</t>
  </si>
  <si>
    <t>Стоимость без НДС (тыс.руб)</t>
  </si>
  <si>
    <t>Объем эл.эн.    Тыс.кВт.ч</t>
  </si>
  <si>
    <t>день</t>
  </si>
  <si>
    <t>Население, всего</t>
  </si>
  <si>
    <t>в пределах социальной нормы</t>
  </si>
  <si>
    <t>сверх социальной нормы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</si>
  <si>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</si>
  <si>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Население, проживающее в сельских населенных пунктах</t>
  </si>
  <si>
    <t>Потребители, приравненные к населению, всего</t>
  </si>
  <si>
    <t>в том числе:</t>
  </si>
  <si>
    <t>Исполнители коммунальных услуг</t>
  </si>
  <si>
    <t>Религиозные организации</t>
  </si>
  <si>
    <t>Некоммерческие объединения граждан  (гаражно-строительные, гаражные кооперативы)</t>
  </si>
  <si>
    <t>проверка</t>
  </si>
  <si>
    <t>УК</t>
  </si>
  <si>
    <t>НАС</t>
  </si>
  <si>
    <t>гар</t>
  </si>
  <si>
    <t>2014 год</t>
  </si>
  <si>
    <t>Энергообъединение: АТЭЦ</t>
  </si>
  <si>
    <t>ИТОГО</t>
  </si>
  <si>
    <t>Одноставочный</t>
  </si>
  <si>
    <t>День</t>
  </si>
  <si>
    <t>Ночь</t>
  </si>
  <si>
    <t>Трехставочный  тариф</t>
  </si>
  <si>
    <t>Стоимость отпущенной электроэнергии</t>
  </si>
  <si>
    <t>Отпускной тариф</t>
  </si>
  <si>
    <t xml:space="preserve">Обьем электрической мощности  </t>
  </si>
  <si>
    <t>Стоимость отпущенной эл. мощности</t>
  </si>
  <si>
    <t>Обьем электрической мощности</t>
  </si>
  <si>
    <t>тыс кВт.ч</t>
  </si>
  <si>
    <t>тыс.руб.(без ндс)</t>
  </si>
  <si>
    <t>руб/кВт.ч</t>
  </si>
  <si>
    <t>руб./кВт.ч</t>
  </si>
  <si>
    <t>МВт</t>
  </si>
  <si>
    <t>руб./кВт.мес</t>
  </si>
  <si>
    <t>Потребители с максимальной мощностью принадлежащих им энергопринимающих устройств от 10 МВт</t>
  </si>
  <si>
    <t>Промышленные и приравненные к ним потребители</t>
  </si>
  <si>
    <t>в том числе:                 ВН</t>
  </si>
  <si>
    <t xml:space="preserve">                                     СН - I</t>
  </si>
  <si>
    <t xml:space="preserve">                                     СН - II</t>
  </si>
  <si>
    <t xml:space="preserve">                                     НН</t>
  </si>
  <si>
    <t>Потребители с максимальной мощностью принадлежащих им энергопринимающих устройств от 670 кВт до 10 МВт</t>
  </si>
  <si>
    <t>Непромышленные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</si>
  <si>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</si>
  <si>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от 150 кВт до 670 кВт</t>
  </si>
  <si>
    <t>Сельскохозяйственные товаропроизводители</t>
  </si>
  <si>
    <t>Бюджетные потребители</t>
  </si>
  <si>
    <t>Потребители с максимальной мощностью принадлежащих им энергопринимающих устройств до 150 кВт</t>
  </si>
  <si>
    <t xml:space="preserve">в том числе:                 ВН         </t>
  </si>
  <si>
    <t xml:space="preserve">                                    СН - I</t>
  </si>
  <si>
    <t xml:space="preserve">Полезный отпуск - всего </t>
  </si>
  <si>
    <t>Население и приравненные к нему категории потребителей</t>
  </si>
  <si>
    <t>Форма РЭ-5</t>
  </si>
  <si>
    <t xml:space="preserve">Структура дебиторской задолженности за электрическую энергию (мощность) по ликвидности  ДЗО АТЭЦ </t>
  </si>
  <si>
    <t>по состоянию на 01.02.2014</t>
  </si>
  <si>
    <t>тыс.руб. с НДС</t>
  </si>
  <si>
    <t xml:space="preserve"> Наименование ДЗО</t>
  </si>
  <si>
    <t>Всего ДЗ</t>
  </si>
  <si>
    <t>Дебиторская задолженность текущая (сроком образования до одного месяца и реструктуризированная)</t>
  </si>
  <si>
    <t>Дебиторская задолженность судебно-претензионная</t>
  </si>
  <si>
    <t>структура судебно-пренезионной дебиторской задолженности</t>
  </si>
  <si>
    <t xml:space="preserve">Неликвидная (безнадежная ко взысканию, мертвая) </t>
  </si>
  <si>
    <t>Заявлено в исковых заявлениях</t>
  </si>
  <si>
    <t>Задолженность по исполнительным листам</t>
  </si>
  <si>
    <t>Задолженность регулируемая законом о банкротстве РФ</t>
  </si>
  <si>
    <t>Заявлено в претензиях</t>
  </si>
  <si>
    <t>Всего, в том числе</t>
  </si>
  <si>
    <t>1. Сетевые организации,   приобретающие э/э  в целях компенсации потерь</t>
  </si>
  <si>
    <t xml:space="preserve">2. Конечные потребители, в т.ч. </t>
  </si>
  <si>
    <t>Промышленность</t>
  </si>
  <si>
    <t>Транспорт и связь</t>
  </si>
  <si>
    <t>Предприятия, финансируемые из федерального бюджета</t>
  </si>
  <si>
    <t>Предприятия, финансируемые из местного (краевого) бюджета</t>
  </si>
  <si>
    <t>ОПП в т.ч.</t>
  </si>
  <si>
    <t>Оборонэнергосбыт</t>
  </si>
  <si>
    <t>Управляющие  компании в т.ч.</t>
  </si>
  <si>
    <t>Население</t>
  </si>
  <si>
    <t>Прочие</t>
  </si>
  <si>
    <t>Форма</t>
  </si>
  <si>
    <t>РЭ -  2</t>
  </si>
  <si>
    <t>24+19+30</t>
  </si>
  <si>
    <t xml:space="preserve">            за    январь  2014 г.</t>
  </si>
  <si>
    <t>(месяц)</t>
  </si>
  <si>
    <t xml:space="preserve">ДЗ на начало года </t>
  </si>
  <si>
    <t xml:space="preserve">КЗ на начало отчетного периода </t>
  </si>
  <si>
    <t xml:space="preserve">ДЗ на начало отчетного периода </t>
  </si>
  <si>
    <t>Полезный отпуск ЭЭ за отчетный период</t>
  </si>
  <si>
    <t>Выручка (с НДС)</t>
  </si>
  <si>
    <t>поступило денежных средств  за отчетный период</t>
  </si>
  <si>
    <t>Структура поступления денежных средств</t>
  </si>
  <si>
    <t>Зачтено авансов в отчетном периоде</t>
  </si>
  <si>
    <t>Перерасчеты                    (сальдо)</t>
  </si>
  <si>
    <t xml:space="preserve">КЗ на конец отчетного периода </t>
  </si>
  <si>
    <t xml:space="preserve">ДЗ на конец отчетного периода </t>
  </si>
  <si>
    <t>Изменение ДЗ на конец периода(-снижение;+прирост</t>
  </si>
  <si>
    <t>Списание ДЗ</t>
  </si>
  <si>
    <t>Реализация</t>
  </si>
  <si>
    <t xml:space="preserve">Оплачено в отчетном периоде в счет текущего потребления </t>
  </si>
  <si>
    <t>Оплачено в счет погашения дебиторской задолженности</t>
  </si>
  <si>
    <t>Получено авансовых платежей в отчетном периоде</t>
  </si>
  <si>
    <t>в  том числе</t>
  </si>
  <si>
    <t>Резерв по сомнительным долгам</t>
  </si>
  <si>
    <t xml:space="preserve">Бизнес-план </t>
  </si>
  <si>
    <t>факт</t>
  </si>
  <si>
    <t>отклонение от плана</t>
  </si>
  <si>
    <t>исполнение плана</t>
  </si>
  <si>
    <t>План, поступления денежных средств</t>
  </si>
  <si>
    <t>План, оплаты текущего потребления</t>
  </si>
  <si>
    <t>Плановый            Уртек ээ</t>
  </si>
  <si>
    <t>Фактический                Уртек ээ</t>
  </si>
  <si>
    <t>План, оплаты ДЗ</t>
  </si>
  <si>
    <t>План,оплаты ДЗ, соложившейся на нач. года.</t>
  </si>
  <si>
    <t>Факт</t>
  </si>
  <si>
    <t>Плановый  Урдз ээ</t>
  </si>
  <si>
    <t>Фактический                       Урдз ээ</t>
  </si>
  <si>
    <t>План, получения авансовых платежей</t>
  </si>
  <si>
    <t>факт до 01.01.13 г.</t>
  </si>
  <si>
    <t>текущего года</t>
  </si>
  <si>
    <t>тыс,кВтч</t>
  </si>
  <si>
    <t>тыс,МВтч</t>
  </si>
  <si>
    <t>%</t>
  </si>
  <si>
    <t>8=7-6</t>
  </si>
  <si>
    <t>9=(7/6)*100</t>
  </si>
  <si>
    <t>12=11-10</t>
  </si>
  <si>
    <t>13=(11/10)*100</t>
  </si>
  <si>
    <t>14=18+22+    29</t>
  </si>
  <si>
    <t>15=19+24+    30</t>
  </si>
  <si>
    <t>16=15-14</t>
  </si>
  <si>
    <t>17=(15/14)*100</t>
  </si>
  <si>
    <t>20=18/10*100</t>
  </si>
  <si>
    <t>21=(19+31)/11*100</t>
  </si>
  <si>
    <t>24=25+26</t>
  </si>
  <si>
    <t>27=23/2*     100</t>
  </si>
  <si>
    <t>28=25/2*    100</t>
  </si>
  <si>
    <t>33=4-31+30</t>
  </si>
  <si>
    <t>34=5+11-15+(33-4)</t>
  </si>
  <si>
    <t>36=34-5</t>
  </si>
  <si>
    <t>38=4+15-33</t>
  </si>
  <si>
    <r>
      <t>Всего</t>
    </r>
    <r>
      <rPr>
        <b/>
        <i/>
        <sz val="13"/>
        <rFont val="Arial Cyr"/>
        <family val="2"/>
        <charset val="204"/>
      </rPr>
      <t xml:space="preserve">, </t>
    </r>
    <r>
      <rPr>
        <b/>
        <i/>
        <sz val="12"/>
        <rFont val="Arial Cyr"/>
        <family val="2"/>
        <charset val="204"/>
      </rPr>
      <t>в том числе</t>
    </r>
  </si>
  <si>
    <r>
      <t>2. Конечные потребители</t>
    </r>
    <r>
      <rPr>
        <b/>
        <i/>
        <sz val="13"/>
        <rFont val="Arial Cyr"/>
        <family val="2"/>
        <charset val="204"/>
      </rPr>
      <t xml:space="preserve">, в т.ч. </t>
    </r>
  </si>
  <si>
    <t>ЖКХ,   в том числе:</t>
  </si>
  <si>
    <t>ОПП В т.ч.</t>
  </si>
  <si>
    <t>ОАО Оборонэнергосбыт</t>
  </si>
  <si>
    <t xml:space="preserve">Население, на прямых расчетах </t>
  </si>
  <si>
    <t>УК,ТСЖ,ЖСК</t>
  </si>
  <si>
    <t xml:space="preserve">Отчетная информация задолженности за электрическую энергию </t>
  </si>
  <si>
    <t>за январь  2002 г.</t>
  </si>
  <si>
    <t>Зад-ть</t>
  </si>
  <si>
    <t>Пол.</t>
  </si>
  <si>
    <t>Подлежит</t>
  </si>
  <si>
    <t xml:space="preserve">Фактически </t>
  </si>
  <si>
    <t xml:space="preserve">                в том числе</t>
  </si>
  <si>
    <t>№№</t>
  </si>
  <si>
    <t>ГРУППА  ПОТРЕБИТЕЛЕЙ</t>
  </si>
  <si>
    <t>на отчетную</t>
  </si>
  <si>
    <t>отпуск</t>
  </si>
  <si>
    <t>оплате за</t>
  </si>
  <si>
    <t>оплачено</t>
  </si>
  <si>
    <t>оплачено текущие платежи</t>
  </si>
  <si>
    <t xml:space="preserve">плат. в счет зад.пред.период </t>
  </si>
  <si>
    <t>дату</t>
  </si>
  <si>
    <t>эл.эн.</t>
  </si>
  <si>
    <t>отчетный</t>
  </si>
  <si>
    <t>всего</t>
  </si>
  <si>
    <t>ден.ср.</t>
  </si>
  <si>
    <t>вексел.</t>
  </si>
  <si>
    <t>векселя</t>
  </si>
  <si>
    <t>тыс.руб</t>
  </si>
  <si>
    <t>тыс.кВтч</t>
  </si>
  <si>
    <t>период</t>
  </si>
  <si>
    <t>Всего по АТЭЦ :</t>
  </si>
  <si>
    <t>2.</t>
  </si>
  <si>
    <t>СЕЛЬСКОЕ ХОЗ-ВО</t>
  </si>
  <si>
    <t>ыыы</t>
  </si>
  <si>
    <t>ЛЕСНОЕ ХОЗ-ВО</t>
  </si>
  <si>
    <t>4.</t>
  </si>
  <si>
    <t>ТРАНСП. И СВЯЗЬ</t>
  </si>
  <si>
    <t>4.4.</t>
  </si>
  <si>
    <t>4.5.</t>
  </si>
  <si>
    <t>Проч.виды трансп.и связи</t>
  </si>
  <si>
    <t>5.</t>
  </si>
  <si>
    <t>СТРОИТЕЛЬСТВО</t>
  </si>
  <si>
    <t>6.</t>
  </si>
  <si>
    <t>ПРОЧИЕ ОТРАСЛИ</t>
  </si>
  <si>
    <t>7.</t>
  </si>
  <si>
    <t xml:space="preserve">ЖКХ </t>
  </si>
  <si>
    <t>(№86.№86/1)</t>
  </si>
  <si>
    <t>МУП ЖКХ</t>
  </si>
  <si>
    <t>ЖКХ(№86)</t>
  </si>
  <si>
    <t>8.</t>
  </si>
  <si>
    <t>НАСЕЛЕНИЕ</t>
  </si>
  <si>
    <t>9.</t>
  </si>
  <si>
    <t>ИЗ ФЕДЕРАЛЬ-НОГО БЮДЖЕТА</t>
  </si>
  <si>
    <t>9.1.</t>
  </si>
  <si>
    <t>Мин-во обороны</t>
  </si>
  <si>
    <t>9.2.</t>
  </si>
  <si>
    <t>Мин-во внутр.дел</t>
  </si>
  <si>
    <t>9.6.</t>
  </si>
  <si>
    <t>10.</t>
  </si>
  <si>
    <t>ИЗ МЕСТНОГО БЮДЖЕТА</t>
  </si>
  <si>
    <t>10.1.</t>
  </si>
  <si>
    <t>Здрав-ие и культура</t>
  </si>
  <si>
    <t>10.2.</t>
  </si>
  <si>
    <t>Водоснаб.и кан-ция</t>
  </si>
  <si>
    <t>10.3.</t>
  </si>
  <si>
    <t>в т. ч.</t>
  </si>
  <si>
    <t>Окр бюджет</t>
  </si>
  <si>
    <t>Городской бюджет</t>
  </si>
  <si>
    <t>11.</t>
  </si>
  <si>
    <t>ОПТОВЫЕ ПРЕДПРИЯТИЯ - ПЕРЕПРОДАВЦЫ</t>
  </si>
  <si>
    <t>11.1.</t>
  </si>
  <si>
    <t>Подведомственные местной адм-ии</t>
  </si>
  <si>
    <t>финансируемых из средств федерального бюджета на 01.02.2014г.</t>
  </si>
  <si>
    <t>Абоненты</t>
  </si>
  <si>
    <t>№   дог.</t>
  </si>
  <si>
    <t>Остаток</t>
  </si>
  <si>
    <t>Текущ. платежи</t>
  </si>
  <si>
    <t>Платеж. в счет задол.</t>
  </si>
  <si>
    <t>на 01.01.14</t>
  </si>
  <si>
    <t>сумма</t>
  </si>
  <si>
    <t>р/счет</t>
  </si>
  <si>
    <t>на 01.02.14</t>
  </si>
  <si>
    <t>Федеральный бюджет</t>
  </si>
  <si>
    <t>1.Минобороны (ОАО Оборонэнергосбыт)</t>
  </si>
  <si>
    <t>Краснореченская КЭЧ</t>
  </si>
  <si>
    <t>261 ОМИС</t>
  </si>
  <si>
    <t>Космическая связь</t>
  </si>
  <si>
    <t>ВИТУ ВЭВУС</t>
  </si>
  <si>
    <t>43.2</t>
  </si>
  <si>
    <t>2.Мин-во внутренних дел</t>
  </si>
  <si>
    <t>Отдел  по миграции</t>
  </si>
  <si>
    <t>УВД ЧАО</t>
  </si>
  <si>
    <t>33/1</t>
  </si>
  <si>
    <t>28</t>
  </si>
  <si>
    <t>ОВО при УВД</t>
  </si>
  <si>
    <t>356</t>
  </si>
  <si>
    <t>316</t>
  </si>
  <si>
    <t>7.Минздрав</t>
  </si>
  <si>
    <t>Медико-социальная экспертиза</t>
  </si>
  <si>
    <t>Центр гигиены и эпидемиологии</t>
  </si>
  <si>
    <t>Росздравнадзор</t>
  </si>
  <si>
    <t>8.ФС гидрометеорологии</t>
  </si>
  <si>
    <t>ЧУГИМО</t>
  </si>
  <si>
    <t>9.Госкомрыболов</t>
  </si>
  <si>
    <t>ФГУ КБУ по ОВР</t>
  </si>
  <si>
    <t xml:space="preserve"> МЧС</t>
  </si>
  <si>
    <t>ПЧ № 5</t>
  </si>
  <si>
    <t>Центр ГИМС МЧС</t>
  </si>
  <si>
    <t>11.Госкомстат</t>
  </si>
  <si>
    <t>14.ФСБ РФ</t>
  </si>
  <si>
    <t>в/ч №2254</t>
  </si>
  <si>
    <t>16.Минсельхозпрод</t>
  </si>
  <si>
    <t>Россельхознадзор</t>
  </si>
  <si>
    <t>ФГУ Спеццентручет в АПК</t>
  </si>
  <si>
    <t>359/1</t>
  </si>
  <si>
    <t>17.Мин. природ. ресурсов</t>
  </si>
  <si>
    <t>Росприроднанзор</t>
  </si>
  <si>
    <t>ФГУ ТФИ</t>
  </si>
  <si>
    <t>102/1</t>
  </si>
  <si>
    <t>Морская инспекция</t>
  </si>
  <si>
    <t>139/1</t>
  </si>
  <si>
    <t>Амурское водное упр-е</t>
  </si>
  <si>
    <t>21.ФС налоговой полиции</t>
  </si>
  <si>
    <t>Госнаркоконтроль</t>
  </si>
  <si>
    <t>22.Госналогслужба</t>
  </si>
  <si>
    <t>МНС №1</t>
  </si>
  <si>
    <t>ФСС</t>
  </si>
  <si>
    <t>26.Минфин РФ</t>
  </si>
  <si>
    <t>Казначейство</t>
  </si>
  <si>
    <t>27.Министерство торговли и эконом развития</t>
  </si>
  <si>
    <t>Роспотребнадзор</t>
  </si>
  <si>
    <t>28.Минтранс</t>
  </si>
  <si>
    <t>ФГУ Дальуправтодор</t>
  </si>
  <si>
    <t xml:space="preserve">УГАДАН ФС </t>
  </si>
  <si>
    <t>29.Минюст</t>
  </si>
  <si>
    <t>Регистационная палата</t>
  </si>
  <si>
    <t>Управление юстиции</t>
  </si>
  <si>
    <t>ГУ МЮ РФ по ДФО</t>
  </si>
  <si>
    <t>35.Гос. земельн. комитет</t>
  </si>
  <si>
    <t>РУ Росимущество</t>
  </si>
  <si>
    <t>36.ФССС</t>
  </si>
  <si>
    <t>37. ФСО</t>
  </si>
  <si>
    <t>ФГУ ЦССИ ФСО России</t>
  </si>
  <si>
    <t>39.Дальневосточное отделение</t>
  </si>
  <si>
    <t>РАН</t>
  </si>
  <si>
    <t>СВК НИИ ДВО РАН</t>
  </si>
  <si>
    <t>40.Органы прокуратуры</t>
  </si>
  <si>
    <t>Следственное управление</t>
  </si>
  <si>
    <t>44.Фед.горный и пром.надзор</t>
  </si>
  <si>
    <t>Ростехнадзор</t>
  </si>
  <si>
    <t>48.Судебный департамент</t>
  </si>
  <si>
    <t>Судебный департамент</t>
  </si>
  <si>
    <t>53.Высший арбитражный суд</t>
  </si>
  <si>
    <t>Арбитражный суд</t>
  </si>
  <si>
    <t>56.Фед.инспекция труда</t>
  </si>
  <si>
    <t>Инспекция по труду</t>
  </si>
  <si>
    <t>63.Фед.служба по делам о несост.</t>
  </si>
  <si>
    <t>66.ГТК (таможня)</t>
  </si>
  <si>
    <t>67.Федеральная антимонопольная служба</t>
  </si>
  <si>
    <t>Управление ФАС</t>
  </si>
  <si>
    <t>ООО ЧЖС-Сибирь</t>
  </si>
  <si>
    <t>ГП Информа КП</t>
  </si>
  <si>
    <t>Елесейская ТЭЦ</t>
  </si>
  <si>
    <t>ГП Информа</t>
  </si>
  <si>
    <t xml:space="preserve">                                   Основные показатели сбытовой деятельности  (электроэнергия)  ДЗО  Елесейская ТЭЦ</t>
  </si>
  <si>
    <t>Сводный реестр о наличии актов сверки задолженности потребителей ОАО "Энерго" за электрическую энергию</t>
  </si>
  <si>
    <t>Елесейский КЭЧ</t>
  </si>
  <si>
    <t>ФКУЗ "МСЧ МВД России"</t>
  </si>
  <si>
    <t>ОВО ОМВД РФ</t>
  </si>
  <si>
    <t>ГУ МУИИ</t>
  </si>
  <si>
    <t>ГУ МЧС</t>
  </si>
  <si>
    <t>Госстатистика</t>
  </si>
  <si>
    <t>ФСБ</t>
  </si>
  <si>
    <t>Авиабаза</t>
  </si>
  <si>
    <t>Сибнедра</t>
  </si>
  <si>
    <t>МНС</t>
  </si>
  <si>
    <t>ГУ РО ФСС</t>
  </si>
  <si>
    <t>ФГБУ «КП»</t>
  </si>
  <si>
    <t>Прокуратура</t>
  </si>
  <si>
    <t>Городской суд</t>
  </si>
  <si>
    <t>Суд</t>
  </si>
  <si>
    <t xml:space="preserve">Таможня </t>
  </si>
  <si>
    <t>ОП Елесейская ТЭЦ</t>
  </si>
  <si>
    <t>ОАО "Энерго"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</si>
</sst>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р_._-;\-* #,##0.00_р_._-;_-* &quot;-&quot;??_р_._-;_-@_-"/>
    <numFmt numFmtId="164" formatCode="000"/>
    <numFmt numFmtId="165" formatCode="0000"/>
    <numFmt numFmtId="166" formatCode="#,##0.00_ ;[Red]\-#,##0.00\ "/>
    <numFmt numFmtId="167" formatCode="0.00_ ;[Red]\-0.00\ "/>
    <numFmt numFmtId="168" formatCode="dd/mm/yy;@"/>
    <numFmt numFmtId="169" formatCode="#,##0.000"/>
    <numFmt numFmtId="170" formatCode="_(* #,##0_);_(* \(#,##0\);_(* &quot;-&quot;_);_(@_)"/>
    <numFmt numFmtId="171" formatCode="_-* #,##0.00_-;\-* #,##0.00_-;_-* \-??_-;_-@_-"/>
    <numFmt numFmtId="172" formatCode="[$-419]mmmm;@"/>
    <numFmt numFmtId="173" formatCode="[$-419]mmmm\ yyyy;@"/>
    <numFmt numFmtId="174" formatCode="0.0"/>
    <numFmt numFmtId="175" formatCode="_-* #,##0_-;\-* #,##0_-;_-* \-??_-;_-@_-"/>
    <numFmt numFmtId="176" formatCode="mm/yy"/>
    <numFmt numFmtId="177" formatCode="#,##0.0"/>
  </numFmts>
  <fonts count="1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1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12"/>
      <name val="Times New Roman"/>
      <family val="1"/>
      <charset val="204"/>
    </font>
    <font>
      <b/>
      <sz val="8"/>
      <color indexed="12"/>
      <name val="Arial Narrow"/>
      <family val="2"/>
      <charset val="204"/>
    </font>
    <font>
      <sz val="8"/>
      <name val="Arial Narrow"/>
      <family val="2"/>
      <charset val="204"/>
    </font>
    <font>
      <b/>
      <i/>
      <sz val="8"/>
      <color indexed="12"/>
      <name val="Arial Narrow"/>
      <family val="2"/>
      <charset val="204"/>
    </font>
    <font>
      <sz val="10"/>
      <color indexed="12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0"/>
      <color indexed="61"/>
      <name val="Arial"/>
      <family val="2"/>
      <charset val="204"/>
    </font>
    <font>
      <b/>
      <sz val="10"/>
      <color indexed="61"/>
      <name val="Arial"/>
      <family val="2"/>
      <charset val="204"/>
    </font>
    <font>
      <i/>
      <sz val="10"/>
      <color indexed="6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i/>
      <sz val="9"/>
      <color indexed="12"/>
      <name val="Arial"/>
      <family val="2"/>
      <charset val="204"/>
    </font>
    <font>
      <sz val="9"/>
      <color indexed="12"/>
      <name val="Arial"/>
      <family val="2"/>
      <charset val="204"/>
    </font>
    <font>
      <i/>
      <sz val="9"/>
      <color indexed="12"/>
      <name val="Arial"/>
      <family val="2"/>
      <charset val="204"/>
    </font>
    <font>
      <sz val="10"/>
      <color indexed="48"/>
      <name val="Arial"/>
      <family val="2"/>
      <charset val="204"/>
    </font>
    <font>
      <i/>
      <sz val="10"/>
      <color indexed="48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name val="Arial Cyr"/>
      <family val="2"/>
      <charset val="204"/>
    </font>
    <font>
      <b/>
      <sz val="14"/>
      <color indexed="61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1"/>
      <color indexed="10"/>
      <name val="Arial Cyr"/>
      <charset val="204"/>
    </font>
    <font>
      <b/>
      <sz val="16"/>
      <name val="Arial Cyr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name val="Arial Cyr"/>
      <charset val="204"/>
    </font>
    <font>
      <b/>
      <i/>
      <sz val="13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b/>
      <sz val="11"/>
      <name val="Arial Cyr"/>
      <family val="2"/>
      <charset val="204"/>
    </font>
    <font>
      <b/>
      <sz val="18"/>
      <name val="Arial Cyr"/>
      <family val="2"/>
      <charset val="204"/>
    </font>
    <font>
      <b/>
      <sz val="14"/>
      <name val="Arial Cyr"/>
      <family val="2"/>
      <charset val="204"/>
    </font>
    <font>
      <b/>
      <i/>
      <sz val="20"/>
      <name val="Arial CYR"/>
      <family val="2"/>
      <charset val="204"/>
    </font>
    <font>
      <b/>
      <i/>
      <sz val="22"/>
      <name val="Arial CYR"/>
      <family val="2"/>
      <charset val="204"/>
    </font>
    <font>
      <b/>
      <sz val="20"/>
      <name val="Arial Cyr"/>
      <family val="2"/>
      <charset val="204"/>
    </font>
    <font>
      <b/>
      <i/>
      <sz val="16"/>
      <color indexed="12"/>
      <name val="Arial CYR"/>
      <family val="2"/>
      <charset val="204"/>
    </font>
    <font>
      <i/>
      <sz val="12"/>
      <name val="Arial Cyr"/>
      <family val="2"/>
      <charset val="204"/>
    </font>
    <font>
      <i/>
      <sz val="13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4"/>
      <color indexed="12"/>
      <name val="Arial Cyr"/>
      <family val="2"/>
      <charset val="204"/>
    </font>
    <font>
      <b/>
      <i/>
      <sz val="14"/>
      <name val="Arial Cyr"/>
      <family val="2"/>
      <charset val="204"/>
    </font>
    <font>
      <b/>
      <i/>
      <sz val="13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4"/>
      <name val="Arial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i/>
      <sz val="13"/>
      <name val="Arial Cyr"/>
      <charset val="204"/>
    </font>
    <font>
      <i/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4"/>
      <name val="Times New Roman Cyr"/>
      <family val="1"/>
      <charset val="204"/>
    </font>
    <font>
      <sz val="9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0"/>
      <color indexed="12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i/>
      <u/>
      <sz val="10"/>
      <name val="Times New Roman Cyr"/>
      <family val="1"/>
      <charset val="204"/>
    </font>
    <font>
      <u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FC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64"/>
      </patternFill>
    </fill>
  </fills>
  <borders count="2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medium">
        <color indexed="12"/>
      </bottom>
      <diagonal/>
    </border>
    <border>
      <left style="thick">
        <color indexed="1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10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10"/>
      </left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ck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2"/>
      </left>
      <right style="thick">
        <color indexed="12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12"/>
      </left>
      <right style="thin">
        <color indexed="8"/>
      </right>
      <top style="thin">
        <color indexed="8"/>
      </top>
      <bottom/>
      <diagonal/>
    </border>
    <border>
      <left style="thick">
        <color indexed="12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 style="thin">
        <color indexed="8"/>
      </top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medium">
        <color indexed="8"/>
      </bottom>
      <diagonal/>
    </border>
    <border>
      <left style="thick">
        <color indexed="10"/>
      </left>
      <right style="thick">
        <color indexed="10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ck">
        <color indexed="12"/>
      </left>
      <right style="thick">
        <color indexed="12"/>
      </right>
      <top style="thin">
        <color indexed="8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8" fillId="0" borderId="0"/>
    <xf numFmtId="49" fontId="32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</cellStyleXfs>
  <cellXfs count="1033">
    <xf numFmtId="0" fontId="0" fillId="0" borderId="0" xfId="0"/>
    <xf numFmtId="0" fontId="4" fillId="0" borderId="1" xfId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1" fontId="3" fillId="0" borderId="8" xfId="1" applyNumberFormat="1" applyFont="1" applyBorder="1" applyAlignment="1">
      <alignment horizontal="left" vertical="top" wrapText="1" indent="2"/>
    </xf>
    <xf numFmtId="0" fontId="3" fillId="0" borderId="8" xfId="1" applyNumberFormat="1" applyFont="1" applyBorder="1" applyAlignment="1">
      <alignment horizontal="left" vertical="top" wrapText="1"/>
    </xf>
    <xf numFmtId="1" fontId="3" fillId="0" borderId="8" xfId="1" applyNumberFormat="1" applyFont="1" applyBorder="1" applyAlignment="1">
      <alignment horizontal="left" vertical="top" wrapText="1"/>
    </xf>
    <xf numFmtId="0" fontId="0" fillId="0" borderId="8" xfId="0" applyBorder="1"/>
    <xf numFmtId="14" fontId="3" fillId="0" borderId="8" xfId="1" applyNumberFormat="1" applyFont="1" applyBorder="1" applyAlignment="1">
      <alignment horizontal="left" vertical="top" wrapText="1"/>
    </xf>
    <xf numFmtId="164" fontId="3" fillId="0" borderId="8" xfId="1" applyNumberFormat="1" applyFont="1" applyBorder="1" applyAlignment="1">
      <alignment horizontal="left" vertical="top" wrapText="1" indent="4"/>
    </xf>
    <xf numFmtId="1" fontId="3" fillId="0" borderId="8" xfId="1" applyNumberFormat="1" applyFont="1" applyBorder="1" applyAlignment="1">
      <alignment horizontal="left" vertical="top" wrapText="1" indent="4"/>
    </xf>
    <xf numFmtId="0" fontId="3" fillId="0" borderId="8" xfId="1" applyNumberFormat="1" applyFont="1" applyBorder="1" applyAlignment="1">
      <alignment horizontal="left" vertical="top" wrapText="1" indent="4"/>
    </xf>
    <xf numFmtId="1" fontId="3" fillId="0" borderId="8" xfId="1" applyNumberFormat="1" applyFont="1" applyBorder="1" applyAlignment="1">
      <alignment horizontal="left" vertical="top" wrapText="1" indent="6"/>
    </xf>
    <xf numFmtId="0" fontId="3" fillId="0" borderId="8" xfId="1" applyNumberFormat="1" applyFont="1" applyBorder="1" applyAlignment="1">
      <alignment horizontal="left" vertical="top" wrapText="1" indent="2"/>
    </xf>
    <xf numFmtId="165" fontId="3" fillId="0" borderId="8" xfId="1" applyNumberFormat="1" applyFont="1" applyBorder="1" applyAlignment="1">
      <alignment horizontal="left" vertical="top" wrapText="1" indent="2"/>
    </xf>
    <xf numFmtId="0" fontId="3" fillId="0" borderId="0" xfId="1"/>
    <xf numFmtId="0" fontId="7" fillId="0" borderId="0" xfId="3" applyFont="1" applyFill="1" applyAlignment="1">
      <alignment vertical="center"/>
    </xf>
    <xf numFmtId="14" fontId="7" fillId="0" borderId="0" xfId="3" applyNumberFormat="1" applyFont="1" applyFill="1" applyAlignment="1">
      <alignment vertical="center"/>
    </xf>
    <xf numFmtId="0" fontId="7" fillId="0" borderId="0" xfId="3" applyFont="1" applyFill="1" applyBorder="1" applyAlignment="1">
      <alignment vertical="center"/>
    </xf>
    <xf numFmtId="49" fontId="7" fillId="0" borderId="0" xfId="3" applyNumberFormat="1" applyFont="1" applyFill="1" applyBorder="1" applyAlignment="1">
      <alignment vertical="center"/>
    </xf>
    <xf numFmtId="166" fontId="7" fillId="0" borderId="0" xfId="3" applyNumberFormat="1" applyFont="1" applyFill="1" applyAlignment="1">
      <alignment vertical="center"/>
    </xf>
    <xf numFmtId="166" fontId="7" fillId="0" borderId="0" xfId="3" applyNumberFormat="1" applyFont="1" applyFill="1" applyBorder="1" applyAlignment="1">
      <alignment vertical="center"/>
    </xf>
    <xf numFmtId="49" fontId="8" fillId="0" borderId="9" xfId="3" applyNumberFormat="1" applyFont="1" applyFill="1" applyBorder="1" applyAlignment="1">
      <alignment vertical="center"/>
    </xf>
    <xf numFmtId="49" fontId="7" fillId="0" borderId="9" xfId="3" applyNumberFormat="1" applyFont="1" applyFill="1" applyBorder="1" applyAlignment="1">
      <alignment vertical="center"/>
    </xf>
    <xf numFmtId="14" fontId="7" fillId="0" borderId="9" xfId="3" applyNumberFormat="1" applyFont="1" applyFill="1" applyBorder="1" applyAlignment="1">
      <alignment vertical="center"/>
    </xf>
    <xf numFmtId="0" fontId="7" fillId="0" borderId="10" xfId="3" applyFont="1" applyFill="1" applyBorder="1" applyAlignment="1">
      <alignment vertical="center"/>
    </xf>
    <xf numFmtId="14" fontId="7" fillId="0" borderId="10" xfId="3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49" fontId="8" fillId="0" borderId="0" xfId="3" applyNumberFormat="1" applyFont="1" applyFill="1" applyAlignment="1">
      <alignment vertical="center"/>
    </xf>
    <xf numFmtId="49" fontId="9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vertical="center"/>
    </xf>
    <xf numFmtId="14" fontId="7" fillId="0" borderId="0" xfId="3" applyNumberFormat="1" applyFont="1" applyFill="1" applyBorder="1" applyAlignment="1">
      <alignment vertical="center"/>
    </xf>
    <xf numFmtId="0" fontId="10" fillId="0" borderId="9" xfId="3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0" fontId="7" fillId="0" borderId="9" xfId="3" applyFont="1" applyFill="1" applyBorder="1" applyAlignment="1">
      <alignment vertical="center"/>
    </xf>
    <xf numFmtId="49" fontId="9" fillId="0" borderId="9" xfId="3" applyNumberFormat="1" applyFont="1" applyFill="1" applyBorder="1" applyAlignment="1">
      <alignment vertical="center" shrinkToFit="1"/>
    </xf>
    <xf numFmtId="49" fontId="9" fillId="0" borderId="9" xfId="3" applyNumberFormat="1" applyFont="1" applyFill="1" applyBorder="1" applyAlignment="1">
      <alignment vertical="center"/>
    </xf>
    <xf numFmtId="14" fontId="9" fillId="0" borderId="9" xfId="3" applyNumberFormat="1" applyFont="1" applyFill="1" applyBorder="1" applyAlignment="1">
      <alignment vertical="center"/>
    </xf>
    <xf numFmtId="49" fontId="7" fillId="0" borderId="0" xfId="3" applyNumberFormat="1" applyFont="1" applyFill="1" applyAlignment="1">
      <alignment vertical="center"/>
    </xf>
    <xf numFmtId="0" fontId="9" fillId="0" borderId="7" xfId="3" applyFont="1" applyFill="1" applyBorder="1" applyAlignment="1">
      <alignment vertical="center"/>
    </xf>
    <xf numFmtId="14" fontId="9" fillId="0" borderId="7" xfId="3" applyNumberFormat="1" applyFont="1" applyFill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166" fontId="9" fillId="0" borderId="7" xfId="3" applyNumberFormat="1" applyFont="1" applyFill="1" applyBorder="1" applyAlignment="1">
      <alignment vertical="center"/>
    </xf>
    <xf numFmtId="166" fontId="9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2" xfId="3" applyFont="1" applyFill="1" applyBorder="1" applyAlignment="1">
      <alignment vertical="center" wrapText="1"/>
    </xf>
    <xf numFmtId="14" fontId="12" fillId="0" borderId="12" xfId="3" applyNumberFormat="1" applyFont="1" applyFill="1" applyBorder="1" applyAlignment="1">
      <alignment vertical="center" wrapText="1"/>
    </xf>
    <xf numFmtId="0" fontId="12" fillId="0" borderId="4" xfId="3" applyFont="1" applyFill="1" applyBorder="1" applyAlignment="1">
      <alignment vertical="center" wrapText="1"/>
    </xf>
    <xf numFmtId="0" fontId="12" fillId="0" borderId="8" xfId="3" applyFont="1" applyFill="1" applyBorder="1" applyAlignment="1">
      <alignment vertical="center" wrapText="1"/>
    </xf>
    <xf numFmtId="0" fontId="12" fillId="0" borderId="3" xfId="3" applyFont="1" applyFill="1" applyBorder="1" applyAlignment="1">
      <alignment vertical="center" wrapText="1"/>
    </xf>
    <xf numFmtId="0" fontId="12" fillId="0" borderId="12" xfId="3" applyFont="1" applyFill="1" applyBorder="1" applyAlignment="1">
      <alignment vertical="top" wrapText="1"/>
    </xf>
    <xf numFmtId="166" fontId="9" fillId="0" borderId="0" xfId="3" applyNumberFormat="1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 wrapText="1"/>
    </xf>
    <xf numFmtId="0" fontId="9" fillId="0" borderId="0" xfId="3" applyFont="1" applyFill="1" applyAlignment="1">
      <alignment vertical="center" wrapText="1"/>
    </xf>
    <xf numFmtId="0" fontId="13" fillId="0" borderId="8" xfId="3" applyFont="1" applyFill="1" applyBorder="1" applyAlignment="1">
      <alignment vertical="top" wrapText="1"/>
    </xf>
    <xf numFmtId="1" fontId="13" fillId="0" borderId="8" xfId="3" applyNumberFormat="1" applyFont="1" applyFill="1" applyBorder="1" applyAlignment="1">
      <alignment vertical="top" wrapText="1"/>
    </xf>
    <xf numFmtId="49" fontId="13" fillId="0" borderId="8" xfId="3" applyNumberFormat="1" applyFont="1" applyFill="1" applyBorder="1" applyAlignment="1">
      <alignment horizontal="left" vertical="top" wrapText="1"/>
    </xf>
    <xf numFmtId="14" fontId="13" fillId="0" borderId="8" xfId="3" applyNumberFormat="1" applyFont="1" applyFill="1" applyBorder="1" applyAlignment="1">
      <alignment horizontal="right" vertical="top" wrapText="1" shrinkToFit="1"/>
    </xf>
    <xf numFmtId="0" fontId="13" fillId="0" borderId="8" xfId="3" applyFont="1" applyBorder="1"/>
    <xf numFmtId="166" fontId="13" fillId="0" borderId="8" xfId="3" applyNumberFormat="1" applyFont="1" applyFill="1" applyBorder="1" applyAlignment="1">
      <alignment vertical="top" wrapText="1" shrinkToFit="1"/>
    </xf>
    <xf numFmtId="166" fontId="7" fillId="0" borderId="0" xfId="3" applyNumberFormat="1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0" fontId="7" fillId="0" borderId="0" xfId="3" applyFont="1" applyFill="1" applyAlignment="1">
      <alignment vertical="center" wrapText="1"/>
    </xf>
    <xf numFmtId="14" fontId="13" fillId="0" borderId="8" xfId="3" applyNumberFormat="1" applyFont="1" applyFill="1" applyBorder="1" applyAlignment="1">
      <alignment horizontal="right" vertical="top" wrapText="1"/>
    </xf>
    <xf numFmtId="166" fontId="13" fillId="0" borderId="8" xfId="3" applyNumberFormat="1" applyFont="1" applyFill="1" applyBorder="1" applyAlignment="1">
      <alignment vertical="center" wrapText="1" shrinkToFit="1"/>
    </xf>
    <xf numFmtId="14" fontId="13" fillId="0" borderId="8" xfId="3" applyNumberFormat="1" applyFont="1" applyFill="1" applyBorder="1" applyAlignment="1">
      <alignment vertical="center" wrapText="1" shrinkToFit="1"/>
    </xf>
    <xf numFmtId="166" fontId="12" fillId="0" borderId="8" xfId="3" applyNumberFormat="1" applyFont="1" applyFill="1" applyBorder="1" applyAlignment="1">
      <alignment vertical="center" wrapText="1" shrinkToFit="1"/>
    </xf>
    <xf numFmtId="166" fontId="7" fillId="0" borderId="0" xfId="3" applyNumberFormat="1" applyFont="1" applyFill="1" applyBorder="1" applyAlignment="1">
      <alignment vertical="center" wrapText="1" shrinkToFit="1"/>
    </xf>
    <xf numFmtId="166" fontId="7" fillId="0" borderId="0" xfId="3" applyNumberFormat="1" applyFont="1" applyFill="1" applyAlignment="1">
      <alignment vertical="center" wrapText="1" shrinkToFit="1"/>
    </xf>
    <xf numFmtId="166" fontId="13" fillId="0" borderId="0" xfId="3" applyNumberFormat="1" applyFont="1" applyFill="1" applyAlignment="1">
      <alignment vertical="center" wrapText="1" shrinkToFit="1"/>
    </xf>
    <xf numFmtId="166" fontId="13" fillId="0" borderId="0" xfId="3" applyNumberFormat="1" applyFont="1" applyFill="1" applyBorder="1" applyAlignment="1">
      <alignment vertical="center" wrapText="1" shrinkToFit="1"/>
    </xf>
    <xf numFmtId="14" fontId="13" fillId="0" borderId="0" xfId="3" applyNumberFormat="1" applyFont="1" applyFill="1" applyBorder="1" applyAlignment="1">
      <alignment vertical="center" wrapText="1" shrinkToFit="1"/>
    </xf>
    <xf numFmtId="166" fontId="12" fillId="0" borderId="0" xfId="3" applyNumberFormat="1" applyFont="1" applyFill="1" applyBorder="1" applyAlignment="1">
      <alignment vertical="center" wrapText="1" shrinkToFit="1"/>
    </xf>
    <xf numFmtId="0" fontId="13" fillId="0" borderId="0" xfId="3" applyFont="1" applyFill="1" applyAlignment="1">
      <alignment vertical="center" wrapText="1"/>
    </xf>
    <xf numFmtId="43" fontId="13" fillId="0" borderId="0" xfId="4" applyFont="1" applyFill="1" applyBorder="1" applyAlignment="1">
      <alignment vertical="center" wrapText="1"/>
    </xf>
    <xf numFmtId="14" fontId="13" fillId="0" borderId="0" xfId="3" applyNumberFormat="1" applyFont="1" applyFill="1" applyAlignment="1">
      <alignment vertical="center" wrapText="1"/>
    </xf>
    <xf numFmtId="43" fontId="13" fillId="0" borderId="0" xfId="4" applyFont="1" applyFill="1" applyAlignment="1">
      <alignment vertical="center" wrapText="1"/>
    </xf>
    <xf numFmtId="166" fontId="13" fillId="0" borderId="0" xfId="3" applyNumberFormat="1" applyFont="1" applyFill="1" applyAlignment="1">
      <alignment vertical="center" wrapText="1"/>
    </xf>
    <xf numFmtId="167" fontId="13" fillId="0" borderId="0" xfId="3" applyNumberFormat="1" applyFont="1" applyFill="1" applyAlignment="1">
      <alignment vertical="center" wrapText="1"/>
    </xf>
    <xf numFmtId="0" fontId="13" fillId="0" borderId="0" xfId="3" applyFont="1" applyFill="1" applyAlignment="1">
      <alignment vertical="center"/>
    </xf>
    <xf numFmtId="14" fontId="13" fillId="0" borderId="0" xfId="3" applyNumberFormat="1" applyFont="1" applyFill="1" applyAlignment="1">
      <alignment vertical="center"/>
    </xf>
    <xf numFmtId="167" fontId="13" fillId="0" borderId="0" xfId="3" applyNumberFormat="1" applyFont="1" applyFill="1" applyAlignment="1">
      <alignment vertical="center"/>
    </xf>
    <xf numFmtId="166" fontId="13" fillId="0" borderId="0" xfId="3" applyNumberFormat="1" applyFont="1" applyFill="1" applyAlignment="1">
      <alignment vertical="center"/>
    </xf>
    <xf numFmtId="0" fontId="13" fillId="0" borderId="9" xfId="3" applyFont="1" applyFill="1" applyBorder="1" applyAlignment="1">
      <alignment vertical="center"/>
    </xf>
    <xf numFmtId="14" fontId="13" fillId="0" borderId="9" xfId="3" applyNumberFormat="1" applyFont="1" applyFill="1" applyBorder="1" applyAlignment="1">
      <alignment vertical="center"/>
    </xf>
    <xf numFmtId="166" fontId="13" fillId="0" borderId="0" xfId="3" applyNumberFormat="1" applyFont="1" applyFill="1" applyAlignment="1">
      <alignment vertical="center" shrinkToFit="1"/>
    </xf>
    <xf numFmtId="49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4" fontId="13" fillId="0" borderId="0" xfId="3" applyNumberFormat="1" applyFont="1" applyFill="1" applyBorder="1" applyAlignment="1">
      <alignment vertical="center"/>
    </xf>
    <xf numFmtId="2" fontId="13" fillId="0" borderId="0" xfId="3" applyNumberFormat="1" applyFont="1" applyFill="1" applyAlignment="1">
      <alignment vertical="center"/>
    </xf>
    <xf numFmtId="166" fontId="9" fillId="0" borderId="3" xfId="3" applyNumberFormat="1" applyFont="1" applyFill="1" applyBorder="1" applyAlignment="1">
      <alignment vertical="center" shrinkToFit="1"/>
    </xf>
    <xf numFmtId="166" fontId="9" fillId="0" borderId="8" xfId="3" applyNumberFormat="1" applyFont="1" applyFill="1" applyBorder="1" applyAlignment="1">
      <alignment vertical="center" shrinkToFit="1"/>
    </xf>
    <xf numFmtId="166" fontId="7" fillId="0" borderId="0" xfId="3" applyNumberFormat="1" applyFont="1" applyFill="1" applyAlignment="1">
      <alignment vertical="center" shrinkToFit="1"/>
    </xf>
    <xf numFmtId="0" fontId="13" fillId="0" borderId="8" xfId="2" applyNumberFormat="1" applyFont="1" applyFill="1" applyBorder="1" applyAlignment="1">
      <alignment horizontal="left" vertical="top" wrapText="1"/>
    </xf>
    <xf numFmtId="2" fontId="13" fillId="0" borderId="8" xfId="4" applyNumberFormat="1" applyFont="1" applyFill="1" applyBorder="1" applyAlignment="1">
      <alignment horizontal="left" vertical="top" wrapText="1" shrinkToFit="1"/>
    </xf>
    <xf numFmtId="168" fontId="13" fillId="0" borderId="8" xfId="3" applyNumberFormat="1" applyFont="1" applyFill="1" applyBorder="1" applyAlignment="1">
      <alignment horizontal="right" vertical="top" wrapText="1" shrinkToFit="1"/>
    </xf>
    <xf numFmtId="166" fontId="12" fillId="0" borderId="8" xfId="3" applyNumberFormat="1" applyFont="1" applyFill="1" applyBorder="1" applyAlignment="1">
      <alignment horizontal="left" vertical="center" wrapText="1" shrinkToFit="1"/>
    </xf>
    <xf numFmtId="166" fontId="9" fillId="0" borderId="0" xfId="3" applyNumberFormat="1" applyFont="1" applyFill="1" applyBorder="1" applyAlignment="1">
      <alignment vertical="center" wrapText="1" shrinkToFit="1"/>
    </xf>
    <xf numFmtId="43" fontId="7" fillId="0" borderId="0" xfId="4" applyFont="1" applyFill="1" applyBorder="1" applyAlignment="1">
      <alignment vertical="center" wrapText="1"/>
    </xf>
    <xf numFmtId="43" fontId="7" fillId="0" borderId="0" xfId="4" applyFont="1" applyFill="1" applyAlignment="1">
      <alignment vertical="center" wrapText="1"/>
    </xf>
    <xf numFmtId="166" fontId="7" fillId="0" borderId="0" xfId="3" applyNumberFormat="1" applyFont="1" applyFill="1" applyAlignment="1">
      <alignment vertical="center" wrapText="1"/>
    </xf>
    <xf numFmtId="167" fontId="7" fillId="0" borderId="0" xfId="3" applyNumberFormat="1" applyFont="1" applyFill="1" applyAlignment="1">
      <alignment vertical="center" wrapText="1"/>
    </xf>
    <xf numFmtId="167" fontId="7" fillId="0" borderId="0" xfId="3" applyNumberFormat="1" applyFont="1" applyFill="1" applyAlignment="1">
      <alignment vertical="center"/>
    </xf>
    <xf numFmtId="2" fontId="7" fillId="0" borderId="0" xfId="3" applyNumberFormat="1" applyFont="1" applyFill="1" applyAlignment="1">
      <alignment vertical="center"/>
    </xf>
    <xf numFmtId="0" fontId="13" fillId="0" borderId="0" xfId="5" applyFont="1" applyAlignment="1">
      <alignment vertical="top"/>
    </xf>
    <xf numFmtId="0" fontId="14" fillId="0" borderId="0" xfId="5" applyFont="1" applyFill="1" applyAlignment="1">
      <alignment horizontal="left" vertical="center"/>
    </xf>
    <xf numFmtId="0" fontId="16" fillId="0" borderId="0" xfId="6" applyFont="1" applyAlignment="1">
      <alignment vertical="top"/>
    </xf>
    <xf numFmtId="0" fontId="17" fillId="0" borderId="0" xfId="5" applyFont="1" applyFill="1" applyBorder="1" applyAlignment="1">
      <alignment vertical="center"/>
    </xf>
    <xf numFmtId="0" fontId="13" fillId="0" borderId="0" xfId="7" applyFont="1"/>
    <xf numFmtId="0" fontId="14" fillId="0" borderId="0" xfId="5" applyFont="1" applyAlignment="1">
      <alignment vertical="top"/>
    </xf>
    <xf numFmtId="0" fontId="13" fillId="0" borderId="13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20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49" fontId="20" fillId="0" borderId="22" xfId="5" applyNumberFormat="1" applyFont="1" applyFill="1" applyBorder="1" applyAlignment="1">
      <alignment horizontal="center" vertical="center" wrapText="1"/>
    </xf>
    <xf numFmtId="49" fontId="20" fillId="0" borderId="3" xfId="5" applyNumberFormat="1" applyFont="1" applyFill="1" applyBorder="1" applyAlignment="1">
      <alignment horizontal="center" vertical="center" wrapText="1"/>
    </xf>
    <xf numFmtId="49" fontId="20" fillId="0" borderId="12" xfId="5" applyNumberFormat="1" applyFont="1" applyFill="1" applyBorder="1" applyAlignment="1">
      <alignment horizontal="center" vertical="center" wrapText="1"/>
    </xf>
    <xf numFmtId="49" fontId="21" fillId="0" borderId="9" xfId="5" applyNumberFormat="1" applyFont="1" applyFill="1" applyBorder="1" applyAlignment="1">
      <alignment horizontal="center" vertical="center" wrapText="1"/>
    </xf>
    <xf numFmtId="49" fontId="21" fillId="0" borderId="3" xfId="5" applyNumberFormat="1" applyFont="1" applyFill="1" applyBorder="1" applyAlignment="1">
      <alignment horizontal="center" vertical="center" wrapText="1"/>
    </xf>
    <xf numFmtId="49" fontId="21" fillId="0" borderId="12" xfId="5" applyNumberFormat="1" applyFont="1" applyFill="1" applyBorder="1" applyAlignment="1">
      <alignment horizontal="center" vertical="center" wrapText="1"/>
    </xf>
    <xf numFmtId="49" fontId="21" fillId="0" borderId="23" xfId="5" applyNumberFormat="1" applyFont="1" applyFill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/>
    </xf>
    <xf numFmtId="0" fontId="13" fillId="0" borderId="25" xfId="5" applyFont="1" applyBorder="1" applyAlignment="1">
      <alignment horizontal="center" vertical="center"/>
    </xf>
    <xf numFmtId="49" fontId="20" fillId="0" borderId="26" xfId="5" applyNumberFormat="1" applyFont="1" applyFill="1" applyBorder="1" applyAlignment="1">
      <alignment horizontal="center" vertical="center" wrapText="1"/>
    </xf>
    <xf numFmtId="49" fontId="20" fillId="0" borderId="27" xfId="5" applyNumberFormat="1" applyFont="1" applyFill="1" applyBorder="1" applyAlignment="1">
      <alignment horizontal="center" vertical="center" wrapText="1"/>
    </xf>
    <xf numFmtId="49" fontId="22" fillId="0" borderId="28" xfId="5" applyNumberFormat="1" applyFont="1" applyFill="1" applyBorder="1" applyAlignment="1">
      <alignment horizontal="center" vertical="center" wrapText="1"/>
    </xf>
    <xf numFmtId="49" fontId="21" fillId="0" borderId="29" xfId="5" applyNumberFormat="1" applyFont="1" applyFill="1" applyBorder="1" applyAlignment="1">
      <alignment horizontal="center" vertical="center" wrapText="1"/>
    </xf>
    <xf numFmtId="49" fontId="21" fillId="0" borderId="27" xfId="5" applyNumberFormat="1" applyFont="1" applyFill="1" applyBorder="1" applyAlignment="1">
      <alignment horizontal="center" vertical="center" wrapText="1"/>
    </xf>
    <xf numFmtId="49" fontId="21" fillId="0" borderId="28" xfId="5" applyNumberFormat="1" applyFont="1" applyFill="1" applyBorder="1" applyAlignment="1">
      <alignment horizontal="center" vertical="center" wrapText="1"/>
    </xf>
    <xf numFmtId="49" fontId="21" fillId="0" borderId="30" xfId="5" applyNumberFormat="1" applyFont="1" applyFill="1" applyBorder="1" applyAlignment="1">
      <alignment horizontal="center" vertical="center" wrapText="1"/>
    </xf>
    <xf numFmtId="49" fontId="12" fillId="2" borderId="31" xfId="5" applyNumberFormat="1" applyFont="1" applyFill="1" applyBorder="1" applyAlignment="1">
      <alignment horizontal="center" vertical="center"/>
    </xf>
    <xf numFmtId="0" fontId="12" fillId="2" borderId="32" xfId="5" applyFont="1" applyFill="1" applyBorder="1" applyAlignment="1">
      <alignment horizontal="justify" vertical="center"/>
    </xf>
    <xf numFmtId="169" fontId="19" fillId="2" borderId="33" xfId="5" applyNumberFormat="1" applyFont="1" applyFill="1" applyBorder="1" applyProtection="1"/>
    <xf numFmtId="4" fontId="19" fillId="2" borderId="34" xfId="5" applyNumberFormat="1" applyFont="1" applyFill="1" applyBorder="1" applyProtection="1"/>
    <xf numFmtId="169" fontId="19" fillId="2" borderId="35" xfId="5" applyNumberFormat="1" applyFont="1" applyFill="1" applyBorder="1" applyProtection="1"/>
    <xf numFmtId="4" fontId="19" fillId="2" borderId="36" xfId="5" applyNumberFormat="1" applyFont="1" applyFill="1" applyBorder="1" applyProtection="1"/>
    <xf numFmtId="49" fontId="12" fillId="2" borderId="37" xfId="5" applyNumberFormat="1" applyFont="1" applyFill="1" applyBorder="1" applyAlignment="1">
      <alignment horizontal="center" vertical="center"/>
    </xf>
    <xf numFmtId="0" fontId="12" fillId="2" borderId="38" xfId="5" applyFont="1" applyFill="1" applyBorder="1" applyAlignment="1">
      <alignment horizontal="justify" vertical="center"/>
    </xf>
    <xf numFmtId="169" fontId="19" fillId="2" borderId="39" xfId="5" applyNumberFormat="1" applyFont="1" applyFill="1" applyBorder="1" applyProtection="1"/>
    <xf numFmtId="4" fontId="19" fillId="2" borderId="40" xfId="5" applyNumberFormat="1" applyFont="1" applyFill="1" applyBorder="1" applyProtection="1"/>
    <xf numFmtId="169" fontId="19" fillId="2" borderId="41" xfId="5" applyNumberFormat="1" applyFont="1" applyFill="1" applyBorder="1" applyProtection="1"/>
    <xf numFmtId="4" fontId="19" fillId="2" borderId="42" xfId="5" applyNumberFormat="1" applyFont="1" applyFill="1" applyBorder="1" applyProtection="1"/>
    <xf numFmtId="49" fontId="12" fillId="2" borderId="43" xfId="5" applyNumberFormat="1" applyFont="1" applyFill="1" applyBorder="1" applyAlignment="1">
      <alignment horizontal="center" vertical="center"/>
    </xf>
    <xf numFmtId="0" fontId="12" fillId="2" borderId="44" xfId="5" applyFont="1" applyFill="1" applyBorder="1" applyAlignment="1">
      <alignment horizontal="justify" vertical="center"/>
    </xf>
    <xf numFmtId="169" fontId="19" fillId="2" borderId="45" xfId="5" applyNumberFormat="1" applyFont="1" applyFill="1" applyBorder="1" applyProtection="1"/>
    <xf numFmtId="4" fontId="19" fillId="2" borderId="46" xfId="5" applyNumberFormat="1" applyFont="1" applyFill="1" applyBorder="1" applyProtection="1"/>
    <xf numFmtId="169" fontId="19" fillId="2" borderId="47" xfId="5" applyNumberFormat="1" applyFont="1" applyFill="1" applyBorder="1" applyProtection="1"/>
    <xf numFmtId="4" fontId="19" fillId="2" borderId="48" xfId="5" applyNumberFormat="1" applyFont="1" applyFill="1" applyBorder="1" applyProtection="1"/>
    <xf numFmtId="49" fontId="19" fillId="3" borderId="49" xfId="5" applyNumberFormat="1" applyFont="1" applyFill="1" applyBorder="1" applyAlignment="1">
      <alignment horizontal="center" vertical="center"/>
    </xf>
    <xf numFmtId="0" fontId="19" fillId="3" borderId="50" xfId="5" applyFont="1" applyFill="1" applyBorder="1" applyAlignment="1">
      <alignment horizontal="justify" vertical="center"/>
    </xf>
    <xf numFmtId="169" fontId="19" fillId="2" borderId="51" xfId="5" applyNumberFormat="1" applyFont="1" applyFill="1" applyBorder="1"/>
    <xf numFmtId="4" fontId="19" fillId="2" borderId="52" xfId="5" applyNumberFormat="1" applyFont="1" applyFill="1" applyBorder="1" applyProtection="1"/>
    <xf numFmtId="169" fontId="19" fillId="4" borderId="53" xfId="5" applyNumberFormat="1" applyFont="1" applyFill="1" applyBorder="1"/>
    <xf numFmtId="169" fontId="19" fillId="4" borderId="51" xfId="5" applyNumberFormat="1" applyFont="1" applyFill="1" applyBorder="1"/>
    <xf numFmtId="4" fontId="19" fillId="4" borderId="52" xfId="5" applyNumberFormat="1" applyFont="1" applyFill="1" applyBorder="1" applyProtection="1"/>
    <xf numFmtId="4" fontId="19" fillId="4" borderId="54" xfId="5" applyNumberFormat="1" applyFont="1" applyFill="1" applyBorder="1" applyProtection="1"/>
    <xf numFmtId="49" fontId="23" fillId="3" borderId="55" xfId="5" applyNumberFormat="1" applyFont="1" applyFill="1" applyBorder="1" applyAlignment="1">
      <alignment horizontal="center" vertical="center"/>
    </xf>
    <xf numFmtId="0" fontId="23" fillId="3" borderId="56" xfId="5" applyFont="1" applyFill="1" applyBorder="1" applyAlignment="1">
      <alignment horizontal="left" vertical="center"/>
    </xf>
    <xf numFmtId="169" fontId="24" fillId="2" borderId="57" xfId="5" applyNumberFormat="1" applyFont="1" applyFill="1" applyBorder="1"/>
    <xf numFmtId="4" fontId="24" fillId="2" borderId="58" xfId="5" applyNumberFormat="1" applyFont="1" applyFill="1" applyBorder="1" applyAlignment="1" applyProtection="1">
      <alignment horizontal="right"/>
    </xf>
    <xf numFmtId="169" fontId="24" fillId="4" borderId="59" xfId="5" applyNumberFormat="1" applyFont="1" applyFill="1" applyBorder="1"/>
    <xf numFmtId="169" fontId="24" fillId="4" borderId="57" xfId="5" applyNumberFormat="1" applyFont="1" applyFill="1" applyBorder="1"/>
    <xf numFmtId="4" fontId="24" fillId="4" borderId="58" xfId="5" applyNumberFormat="1" applyFont="1" applyFill="1" applyBorder="1" applyAlignment="1" applyProtection="1">
      <alignment horizontal="right"/>
    </xf>
    <xf numFmtId="4" fontId="24" fillId="4" borderId="60" xfId="5" applyNumberFormat="1" applyFont="1" applyFill="1" applyBorder="1" applyAlignment="1" applyProtection="1">
      <alignment horizontal="right"/>
    </xf>
    <xf numFmtId="49" fontId="23" fillId="3" borderId="61" xfId="5" applyNumberFormat="1" applyFont="1" applyFill="1" applyBorder="1" applyAlignment="1">
      <alignment horizontal="center" vertical="center"/>
    </xf>
    <xf numFmtId="0" fontId="23" fillId="3" borderId="40" xfId="5" applyFont="1" applyFill="1" applyBorder="1" applyAlignment="1">
      <alignment vertical="center"/>
    </xf>
    <xf numFmtId="169" fontId="24" fillId="2" borderId="62" xfId="5" applyNumberFormat="1" applyFont="1" applyFill="1" applyBorder="1"/>
    <xf numFmtId="4" fontId="24" fillId="2" borderId="50" xfId="5" applyNumberFormat="1" applyFont="1" applyFill="1" applyBorder="1" applyAlignment="1" applyProtection="1">
      <alignment horizontal="right"/>
    </xf>
    <xf numFmtId="169" fontId="24" fillId="4" borderId="63" xfId="5" applyNumberFormat="1" applyFont="1" applyFill="1" applyBorder="1"/>
    <xf numFmtId="169" fontId="24" fillId="4" borderId="62" xfId="5" applyNumberFormat="1" applyFont="1" applyFill="1" applyBorder="1"/>
    <xf numFmtId="4" fontId="24" fillId="4" borderId="50" xfId="5" applyNumberFormat="1" applyFont="1" applyFill="1" applyBorder="1" applyAlignment="1" applyProtection="1">
      <alignment horizontal="right"/>
    </xf>
    <xf numFmtId="4" fontId="24" fillId="4" borderId="64" xfId="5" applyNumberFormat="1" applyFont="1" applyFill="1" applyBorder="1" applyAlignment="1" applyProtection="1">
      <alignment horizontal="right"/>
    </xf>
    <xf numFmtId="49" fontId="12" fillId="0" borderId="49" xfId="5" applyNumberFormat="1" applyFont="1" applyFill="1" applyBorder="1" applyAlignment="1">
      <alignment horizontal="center" vertical="center"/>
    </xf>
    <xf numFmtId="0" fontId="12" fillId="0" borderId="50" xfId="5" applyFont="1" applyFill="1" applyBorder="1" applyAlignment="1">
      <alignment horizontal="left" vertical="center" wrapText="1"/>
    </xf>
    <xf numFmtId="169" fontId="19" fillId="2" borderId="62" xfId="5" applyNumberFormat="1" applyFont="1" applyFill="1" applyBorder="1"/>
    <xf numFmtId="4" fontId="24" fillId="2" borderId="50" xfId="5" applyNumberFormat="1" applyFont="1" applyFill="1" applyBorder="1" applyProtection="1"/>
    <xf numFmtId="169" fontId="19" fillId="0" borderId="63" xfId="5" applyNumberFormat="1" applyFont="1" applyFill="1" applyBorder="1"/>
    <xf numFmtId="169" fontId="19" fillId="0" borderId="62" xfId="5" applyNumberFormat="1" applyFont="1" applyFill="1" applyBorder="1"/>
    <xf numFmtId="4" fontId="24" fillId="0" borderId="50" xfId="5" applyNumberFormat="1" applyFont="1" applyFill="1" applyBorder="1" applyProtection="1"/>
    <xf numFmtId="4" fontId="24" fillId="0" borderId="64" xfId="5" applyNumberFormat="1" applyFont="1" applyFill="1" applyBorder="1" applyProtection="1"/>
    <xf numFmtId="49" fontId="13" fillId="0" borderId="55" xfId="5" applyNumberFormat="1" applyFont="1" applyFill="1" applyBorder="1" applyAlignment="1">
      <alignment horizontal="center" vertical="center"/>
    </xf>
    <xf numFmtId="0" fontId="13" fillId="0" borderId="56" xfId="5" applyFont="1" applyFill="1" applyBorder="1" applyAlignment="1">
      <alignment horizontal="justify" vertical="center"/>
    </xf>
    <xf numFmtId="169" fontId="13" fillId="2" borderId="65" xfId="5" applyNumberFormat="1" applyFont="1" applyFill="1" applyBorder="1"/>
    <xf numFmtId="4" fontId="25" fillId="2" borderId="38" xfId="5" applyNumberFormat="1" applyFont="1" applyFill="1" applyBorder="1" applyAlignment="1" applyProtection="1">
      <alignment horizontal="right"/>
    </xf>
    <xf numFmtId="169" fontId="13" fillId="5" borderId="66" xfId="5" applyNumberFormat="1" applyFont="1" applyFill="1" applyBorder="1"/>
    <xf numFmtId="169" fontId="13" fillId="5" borderId="65" xfId="5" applyNumberFormat="1" applyFont="1" applyFill="1" applyBorder="1"/>
    <xf numFmtId="4" fontId="25" fillId="0" borderId="38" xfId="5" applyNumberFormat="1" applyFont="1" applyFill="1" applyBorder="1" applyAlignment="1" applyProtection="1">
      <alignment horizontal="right"/>
    </xf>
    <xf numFmtId="169" fontId="13" fillId="6" borderId="66" xfId="5" applyNumberFormat="1" applyFont="1" applyFill="1" applyBorder="1"/>
    <xf numFmtId="169" fontId="13" fillId="6" borderId="65" xfId="5" applyNumberFormat="1" applyFont="1" applyFill="1" applyBorder="1"/>
    <xf numFmtId="4" fontId="25" fillId="0" borderId="67" xfId="5" applyNumberFormat="1" applyFont="1" applyFill="1" applyBorder="1" applyAlignment="1" applyProtection="1">
      <alignment horizontal="right"/>
    </xf>
    <xf numFmtId="0" fontId="13" fillId="0" borderId="40" xfId="5" applyFont="1" applyFill="1" applyBorder="1" applyAlignment="1">
      <alignment vertical="center"/>
    </xf>
    <xf numFmtId="169" fontId="13" fillId="2" borderId="39" xfId="5" applyNumberFormat="1" applyFont="1" applyFill="1" applyBorder="1"/>
    <xf numFmtId="4" fontId="25" fillId="2" borderId="40" xfId="5" applyNumberFormat="1" applyFont="1" applyFill="1" applyBorder="1" applyAlignment="1" applyProtection="1">
      <alignment horizontal="right"/>
    </xf>
    <xf numFmtId="169" fontId="13" fillId="5" borderId="41" xfId="5" applyNumberFormat="1" applyFont="1" applyFill="1" applyBorder="1"/>
    <xf numFmtId="169" fontId="13" fillId="5" borderId="39" xfId="5" applyNumberFormat="1" applyFont="1" applyFill="1" applyBorder="1"/>
    <xf numFmtId="4" fontId="25" fillId="0" borderId="40" xfId="5" applyNumberFormat="1" applyFont="1" applyFill="1" applyBorder="1" applyAlignment="1" applyProtection="1">
      <alignment horizontal="right"/>
    </xf>
    <xf numFmtId="169" fontId="13" fillId="7" borderId="41" xfId="5" applyNumberFormat="1" applyFont="1" applyFill="1" applyBorder="1"/>
    <xf numFmtId="169" fontId="13" fillId="7" borderId="39" xfId="5" applyNumberFormat="1" applyFont="1" applyFill="1" applyBorder="1"/>
    <xf numFmtId="4" fontId="25" fillId="0" borderId="42" xfId="5" applyNumberFormat="1" applyFont="1" applyFill="1" applyBorder="1" applyAlignment="1" applyProtection="1">
      <alignment horizontal="right"/>
    </xf>
    <xf numFmtId="169" fontId="13" fillId="0" borderId="66" xfId="5" applyNumberFormat="1" applyFont="1" applyFill="1" applyBorder="1"/>
    <xf numFmtId="169" fontId="13" fillId="0" borderId="65" xfId="5" applyNumberFormat="1" applyFont="1" applyFill="1" applyBorder="1"/>
    <xf numFmtId="49" fontId="13" fillId="0" borderId="61" xfId="5" applyNumberFormat="1" applyFont="1" applyFill="1" applyBorder="1" applyAlignment="1">
      <alignment horizontal="center" vertical="center"/>
    </xf>
    <xf numFmtId="169" fontId="13" fillId="0" borderId="41" xfId="5" applyNumberFormat="1" applyFont="1" applyFill="1" applyBorder="1"/>
    <xf numFmtId="169" fontId="13" fillId="0" borderId="39" xfId="5" applyNumberFormat="1" applyFont="1" applyFill="1" applyBorder="1"/>
    <xf numFmtId="0" fontId="12" fillId="8" borderId="50" xfId="5" applyFont="1" applyFill="1" applyBorder="1" applyAlignment="1">
      <alignment horizontal="left" vertical="center" wrapText="1"/>
    </xf>
    <xf numFmtId="0" fontId="13" fillId="0" borderId="56" xfId="5" applyFont="1" applyFill="1" applyBorder="1" applyAlignment="1">
      <alignment horizontal="left" vertical="center"/>
    </xf>
    <xf numFmtId="0" fontId="13" fillId="0" borderId="56" xfId="5" applyFont="1" applyFill="1" applyBorder="1" applyAlignment="1">
      <alignment vertical="center"/>
    </xf>
    <xf numFmtId="49" fontId="12" fillId="3" borderId="49" xfId="5" applyNumberFormat="1" applyFont="1" applyFill="1" applyBorder="1" applyAlignment="1">
      <alignment horizontal="center" vertical="center"/>
    </xf>
    <xf numFmtId="4" fontId="19" fillId="2" borderId="50" xfId="5" applyNumberFormat="1" applyFont="1" applyFill="1" applyBorder="1" applyAlignment="1">
      <alignment horizontal="right"/>
    </xf>
    <xf numFmtId="169" fontId="19" fillId="4" borderId="63" xfId="5" applyNumberFormat="1" applyFont="1" applyFill="1" applyBorder="1"/>
    <xf numFmtId="169" fontId="19" fillId="4" borderId="62" xfId="5" applyNumberFormat="1" applyFont="1" applyFill="1" applyBorder="1"/>
    <xf numFmtId="4" fontId="19" fillId="4" borderId="50" xfId="5" applyNumberFormat="1" applyFont="1" applyFill="1" applyBorder="1" applyAlignment="1">
      <alignment horizontal="right"/>
    </xf>
    <xf numFmtId="4" fontId="19" fillId="4" borderId="64" xfId="5" applyNumberFormat="1" applyFont="1" applyFill="1" applyBorder="1" applyAlignment="1">
      <alignment horizontal="right"/>
    </xf>
    <xf numFmtId="49" fontId="13" fillId="3" borderId="37" xfId="5" applyNumberFormat="1" applyFont="1" applyFill="1" applyBorder="1" applyAlignment="1">
      <alignment horizontal="center" vertical="center"/>
    </xf>
    <xf numFmtId="0" fontId="13" fillId="3" borderId="38" xfId="5" applyFont="1" applyFill="1" applyBorder="1" applyAlignment="1">
      <alignment horizontal="justify" vertical="center"/>
    </xf>
    <xf numFmtId="169" fontId="24" fillId="2" borderId="65" xfId="5" applyNumberFormat="1" applyFont="1" applyFill="1" applyBorder="1"/>
    <xf numFmtId="4" fontId="24" fillId="2" borderId="38" xfId="5" applyNumberFormat="1" applyFont="1" applyFill="1" applyBorder="1" applyAlignment="1" applyProtection="1">
      <alignment horizontal="right"/>
    </xf>
    <xf numFmtId="169" fontId="24" fillId="4" borderId="66" xfId="5" applyNumberFormat="1" applyFont="1" applyFill="1" applyBorder="1"/>
    <xf numFmtId="169" fontId="24" fillId="4" borderId="65" xfId="5" applyNumberFormat="1" applyFont="1" applyFill="1" applyBorder="1"/>
    <xf numFmtId="4" fontId="26" fillId="4" borderId="38" xfId="5" applyNumberFormat="1" applyFont="1" applyFill="1" applyBorder="1" applyAlignment="1" applyProtection="1">
      <alignment horizontal="right"/>
    </xf>
    <xf numFmtId="4" fontId="26" fillId="4" borderId="67" xfId="5" applyNumberFormat="1" applyFont="1" applyFill="1" applyBorder="1" applyAlignment="1" applyProtection="1">
      <alignment horizontal="right"/>
    </xf>
    <xf numFmtId="49" fontId="13" fillId="3" borderId="68" xfId="5" applyNumberFormat="1" applyFont="1" applyFill="1" applyBorder="1" applyAlignment="1">
      <alignment horizontal="center" vertical="center"/>
    </xf>
    <xf numFmtId="0" fontId="13" fillId="3" borderId="69" xfId="5" applyFont="1" applyFill="1" applyBorder="1" applyAlignment="1">
      <alignment vertical="center"/>
    </xf>
    <xf numFmtId="169" fontId="24" fillId="2" borderId="39" xfId="5" applyNumberFormat="1" applyFont="1" applyFill="1" applyBorder="1"/>
    <xf numFmtId="4" fontId="24" fillId="2" borderId="40" xfId="5" applyNumberFormat="1" applyFont="1" applyFill="1" applyBorder="1" applyAlignment="1" applyProtection="1">
      <alignment horizontal="right"/>
    </xf>
    <xf numFmtId="169" fontId="24" fillId="4" borderId="41" xfId="5" applyNumberFormat="1" applyFont="1" applyFill="1" applyBorder="1"/>
    <xf numFmtId="169" fontId="24" fillId="4" borderId="39" xfId="5" applyNumberFormat="1" applyFont="1" applyFill="1" applyBorder="1"/>
    <xf numFmtId="4" fontId="26" fillId="4" borderId="40" xfId="5" applyNumberFormat="1" applyFont="1" applyFill="1" applyBorder="1" applyAlignment="1" applyProtection="1">
      <alignment horizontal="right"/>
    </xf>
    <xf numFmtId="4" fontId="26" fillId="4" borderId="42" xfId="5" applyNumberFormat="1" applyFont="1" applyFill="1" applyBorder="1" applyAlignment="1" applyProtection="1">
      <alignment horizontal="right"/>
    </xf>
    <xf numFmtId="169" fontId="12" fillId="2" borderId="62" xfId="5" applyNumberFormat="1" applyFont="1" applyFill="1" applyBorder="1" applyProtection="1"/>
    <xf numFmtId="4" fontId="14" fillId="2" borderId="50" xfId="5" applyNumberFormat="1" applyFont="1" applyFill="1" applyBorder="1" applyProtection="1"/>
    <xf numFmtId="169" fontId="12" fillId="0" borderId="63" xfId="5" applyNumberFormat="1" applyFont="1" applyFill="1" applyBorder="1"/>
    <xf numFmtId="169" fontId="12" fillId="0" borderId="62" xfId="5" applyNumberFormat="1" applyFont="1" applyFill="1" applyBorder="1"/>
    <xf numFmtId="4" fontId="14" fillId="0" borderId="50" xfId="5" applyNumberFormat="1" applyFont="1" applyFill="1" applyBorder="1" applyProtection="1"/>
    <xf numFmtId="4" fontId="14" fillId="0" borderId="64" xfId="5" applyNumberFormat="1" applyFont="1" applyFill="1" applyBorder="1" applyProtection="1"/>
    <xf numFmtId="169" fontId="13" fillId="2" borderId="65" xfId="5" applyNumberFormat="1" applyFont="1" applyFill="1" applyBorder="1" applyProtection="1"/>
    <xf numFmtId="49" fontId="13" fillId="0" borderId="68" xfId="5" applyNumberFormat="1" applyFont="1" applyFill="1" applyBorder="1" applyAlignment="1">
      <alignment horizontal="center" vertical="center"/>
    </xf>
    <xf numFmtId="0" fontId="13" fillId="0" borderId="69" xfId="5" applyFont="1" applyFill="1" applyBorder="1" applyAlignment="1">
      <alignment vertical="center"/>
    </xf>
    <xf numFmtId="169" fontId="13" fillId="2" borderId="39" xfId="5" applyNumberFormat="1" applyFont="1" applyFill="1" applyBorder="1" applyProtection="1"/>
    <xf numFmtId="49" fontId="12" fillId="0" borderId="70" xfId="5" applyNumberFormat="1" applyFont="1" applyFill="1" applyBorder="1" applyAlignment="1">
      <alignment horizontal="center" vertical="center"/>
    </xf>
    <xf numFmtId="0" fontId="12" fillId="8" borderId="71" xfId="5" applyFont="1" applyFill="1" applyBorder="1" applyAlignment="1">
      <alignment horizontal="left" vertical="center" wrapText="1"/>
    </xf>
    <xf numFmtId="169" fontId="12" fillId="0" borderId="63" xfId="5" applyNumberFormat="1" applyFont="1" applyFill="1" applyBorder="1" applyProtection="1"/>
    <xf numFmtId="169" fontId="12" fillId="0" borderId="62" xfId="5" applyNumberFormat="1" applyFont="1" applyFill="1" applyBorder="1" applyProtection="1"/>
    <xf numFmtId="169" fontId="13" fillId="0" borderId="66" xfId="5" applyNumberFormat="1" applyFont="1" applyFill="1" applyBorder="1" applyProtection="1"/>
    <xf numFmtId="169" fontId="13" fillId="0" borderId="65" xfId="5" applyNumberFormat="1" applyFont="1" applyFill="1" applyBorder="1" applyProtection="1"/>
    <xf numFmtId="49" fontId="13" fillId="0" borderId="43" xfId="5" applyNumberFormat="1" applyFont="1" applyFill="1" applyBorder="1" applyAlignment="1">
      <alignment horizontal="center" vertical="center"/>
    </xf>
    <xf numFmtId="0" fontId="13" fillId="0" borderId="72" xfId="5" applyFont="1" applyFill="1" applyBorder="1" applyAlignment="1">
      <alignment vertical="center"/>
    </xf>
    <xf numFmtId="169" fontId="13" fillId="2" borderId="73" xfId="5" applyNumberFormat="1" applyFont="1" applyFill="1" applyBorder="1" applyProtection="1"/>
    <xf numFmtId="4" fontId="25" fillId="2" borderId="44" xfId="5" applyNumberFormat="1" applyFont="1" applyFill="1" applyBorder="1" applyAlignment="1" applyProtection="1">
      <alignment horizontal="right"/>
    </xf>
    <xf numFmtId="169" fontId="13" fillId="5" borderId="74" xfId="5" applyNumberFormat="1" applyFont="1" applyFill="1" applyBorder="1" applyProtection="1"/>
    <xf numFmtId="169" fontId="13" fillId="5" borderId="73" xfId="5" applyNumberFormat="1" applyFont="1" applyFill="1" applyBorder="1" applyProtection="1"/>
    <xf numFmtId="4" fontId="25" fillId="0" borderId="44" xfId="5" applyNumberFormat="1" applyFont="1" applyFill="1" applyBorder="1" applyAlignment="1" applyProtection="1">
      <alignment horizontal="right"/>
    </xf>
    <xf numFmtId="169" fontId="13" fillId="0" borderId="74" xfId="5" applyNumberFormat="1" applyFont="1" applyFill="1" applyBorder="1" applyProtection="1"/>
    <xf numFmtId="169" fontId="13" fillId="0" borderId="73" xfId="5" applyNumberFormat="1" applyFont="1" applyFill="1" applyBorder="1" applyProtection="1"/>
    <xf numFmtId="4" fontId="25" fillId="0" borderId="75" xfId="5" applyNumberFormat="1" applyFont="1" applyFill="1" applyBorder="1" applyAlignment="1" applyProtection="1">
      <alignment horizontal="right"/>
    </xf>
    <xf numFmtId="0" fontId="13" fillId="0" borderId="0" xfId="6" applyFont="1"/>
    <xf numFmtId="0" fontId="13" fillId="0" borderId="76" xfId="6" applyFont="1" applyBorder="1"/>
    <xf numFmtId="0" fontId="13" fillId="0" borderId="14" xfId="6" applyFont="1" applyBorder="1"/>
    <xf numFmtId="0" fontId="12" fillId="0" borderId="18" xfId="5" applyFont="1" applyFill="1" applyBorder="1" applyAlignment="1">
      <alignment vertical="center"/>
    </xf>
    <xf numFmtId="0" fontId="12" fillId="0" borderId="17" xfId="5" applyFont="1" applyFill="1" applyBorder="1" applyAlignment="1">
      <alignment vertical="center"/>
    </xf>
    <xf numFmtId="0" fontId="13" fillId="0" borderId="77" xfId="6" applyFont="1" applyBorder="1"/>
    <xf numFmtId="0" fontId="13" fillId="0" borderId="78" xfId="6" applyFont="1" applyBorder="1"/>
    <xf numFmtId="0" fontId="27" fillId="2" borderId="4" xfId="6" applyFont="1" applyFill="1" applyBorder="1" applyAlignment="1">
      <alignment horizontal="center" vertical="center" wrapText="1"/>
    </xf>
    <xf numFmtId="0" fontId="27" fillId="2" borderId="8" xfId="6" applyFont="1" applyFill="1" applyBorder="1" applyAlignment="1">
      <alignment horizontal="center" vertical="center" wrapText="1"/>
    </xf>
    <xf numFmtId="0" fontId="27" fillId="0" borderId="8" xfId="6" applyFont="1" applyBorder="1" applyAlignment="1">
      <alignment horizontal="center" vertical="center" wrapText="1"/>
    </xf>
    <xf numFmtId="0" fontId="28" fillId="0" borderId="79" xfId="6" applyFont="1" applyBorder="1" applyAlignment="1">
      <alignment vertical="center"/>
    </xf>
    <xf numFmtId="0" fontId="12" fillId="0" borderId="80" xfId="5" applyFont="1" applyFill="1" applyBorder="1" applyAlignment="1">
      <alignment horizontal="left" vertical="center" wrapText="1"/>
    </xf>
    <xf numFmtId="169" fontId="28" fillId="2" borderId="81" xfId="6" applyNumberFormat="1" applyFont="1" applyFill="1" applyBorder="1"/>
    <xf numFmtId="169" fontId="28" fillId="2" borderId="80" xfId="6" applyNumberFormat="1" applyFont="1" applyFill="1" applyBorder="1"/>
    <xf numFmtId="169" fontId="28" fillId="2" borderId="82" xfId="6" applyNumberFormat="1" applyFont="1" applyFill="1" applyBorder="1"/>
    <xf numFmtId="169" fontId="28" fillId="0" borderId="81" xfId="6" applyNumberFormat="1" applyFont="1" applyBorder="1"/>
    <xf numFmtId="169" fontId="28" fillId="0" borderId="80" xfId="6" applyNumberFormat="1" applyFont="1" applyBorder="1"/>
    <xf numFmtId="169" fontId="28" fillId="0" borderId="82" xfId="6" applyNumberFormat="1" applyFont="1" applyBorder="1"/>
    <xf numFmtId="0" fontId="29" fillId="0" borderId="83" xfId="6" applyFont="1" applyBorder="1" applyAlignment="1">
      <alignment vertical="center"/>
    </xf>
    <xf numFmtId="0" fontId="25" fillId="0" borderId="84" xfId="5" applyFont="1" applyFill="1" applyBorder="1" applyAlignment="1">
      <alignment horizontal="left" vertical="center" wrapText="1"/>
    </xf>
    <xf numFmtId="169" fontId="29" fillId="2" borderId="84" xfId="6" applyNumberFormat="1" applyFont="1" applyFill="1" applyBorder="1"/>
    <xf numFmtId="169" fontId="29" fillId="2" borderId="85" xfId="6" applyNumberFormat="1" applyFont="1" applyFill="1" applyBorder="1"/>
    <xf numFmtId="169" fontId="29" fillId="0" borderId="86" xfId="6" applyNumberFormat="1" applyFont="1" applyBorder="1"/>
    <xf numFmtId="169" fontId="29" fillId="0" borderId="84" xfId="6" applyNumberFormat="1" applyFont="1" applyBorder="1"/>
    <xf numFmtId="169" fontId="29" fillId="0" borderId="85" xfId="6" applyNumberFormat="1" applyFont="1" applyBorder="1"/>
    <xf numFmtId="0" fontId="29" fillId="0" borderId="87" xfId="6" applyFont="1" applyBorder="1" applyAlignment="1">
      <alignment vertical="center"/>
    </xf>
    <xf numFmtId="0" fontId="25" fillId="0" borderId="88" xfId="5" applyFont="1" applyFill="1" applyBorder="1" applyAlignment="1">
      <alignment horizontal="left" vertical="center" wrapText="1"/>
    </xf>
    <xf numFmtId="169" fontId="29" fillId="2" borderId="88" xfId="6" applyNumberFormat="1" applyFont="1" applyFill="1" applyBorder="1"/>
    <xf numFmtId="169" fontId="29" fillId="2" borderId="69" xfId="6" applyNumberFormat="1" applyFont="1" applyFill="1" applyBorder="1"/>
    <xf numFmtId="169" fontId="29" fillId="0" borderId="89" xfId="6" applyNumberFormat="1" applyFont="1" applyBorder="1"/>
    <xf numFmtId="169" fontId="29" fillId="0" borderId="88" xfId="6" applyNumberFormat="1" applyFont="1" applyBorder="1"/>
    <xf numFmtId="169" fontId="29" fillId="0" borderId="69" xfId="6" applyNumberFormat="1" applyFont="1" applyBorder="1"/>
    <xf numFmtId="0" fontId="12" fillId="0" borderId="83" xfId="6" applyFont="1" applyBorder="1" applyAlignment="1">
      <alignment vertical="center"/>
    </xf>
    <xf numFmtId="0" fontId="12" fillId="0" borderId="84" xfId="5" applyFont="1" applyFill="1" applyBorder="1" applyAlignment="1">
      <alignment horizontal="left" vertical="center" wrapText="1"/>
    </xf>
    <xf numFmtId="169" fontId="12" fillId="2" borderId="86" xfId="6" applyNumberFormat="1" applyFont="1" applyFill="1" applyBorder="1"/>
    <xf numFmtId="169" fontId="12" fillId="2" borderId="84" xfId="6" applyNumberFormat="1" applyFont="1" applyFill="1" applyBorder="1"/>
    <xf numFmtId="169" fontId="12" fillId="2" borderId="85" xfId="6" applyNumberFormat="1" applyFont="1" applyFill="1" applyBorder="1"/>
    <xf numFmtId="169" fontId="12" fillId="0" borderId="86" xfId="6" applyNumberFormat="1" applyFont="1" applyBorder="1"/>
    <xf numFmtId="169" fontId="12" fillId="0" borderId="84" xfId="6" applyNumberFormat="1" applyFont="1" applyBorder="1"/>
    <xf numFmtId="169" fontId="12" fillId="0" borderId="85" xfId="6" applyNumberFormat="1" applyFont="1" applyBorder="1"/>
    <xf numFmtId="0" fontId="30" fillId="0" borderId="83" xfId="6" applyFont="1" applyBorder="1" applyAlignment="1">
      <alignment vertical="center"/>
    </xf>
    <xf numFmtId="169" fontId="30" fillId="2" borderId="84" xfId="6" applyNumberFormat="1" applyFont="1" applyFill="1" applyBorder="1"/>
    <xf numFmtId="169" fontId="30" fillId="2" borderId="85" xfId="6" applyNumberFormat="1" applyFont="1" applyFill="1" applyBorder="1"/>
    <xf numFmtId="169" fontId="30" fillId="0" borderId="86" xfId="6" applyNumberFormat="1" applyFont="1" applyBorder="1"/>
    <xf numFmtId="169" fontId="30" fillId="0" borderId="84" xfId="6" applyNumberFormat="1" applyFont="1" applyBorder="1"/>
    <xf numFmtId="169" fontId="30" fillId="0" borderId="85" xfId="6" applyNumberFormat="1" applyFont="1" applyBorder="1"/>
    <xf numFmtId="0" fontId="30" fillId="0" borderId="87" xfId="6" applyFont="1" applyBorder="1" applyAlignment="1">
      <alignment vertical="center"/>
    </xf>
    <xf numFmtId="169" fontId="30" fillId="2" borderId="88" xfId="6" applyNumberFormat="1" applyFont="1" applyFill="1" applyBorder="1"/>
    <xf numFmtId="169" fontId="30" fillId="2" borderId="69" xfId="6" applyNumberFormat="1" applyFont="1" applyFill="1" applyBorder="1"/>
    <xf numFmtId="169" fontId="30" fillId="0" borderId="89" xfId="6" applyNumberFormat="1" applyFont="1" applyBorder="1"/>
    <xf numFmtId="169" fontId="30" fillId="0" borderId="88" xfId="6" applyNumberFormat="1" applyFont="1" applyBorder="1"/>
    <xf numFmtId="169" fontId="30" fillId="0" borderId="69" xfId="6" applyNumberFormat="1" applyFont="1" applyBorder="1"/>
    <xf numFmtId="0" fontId="12" fillId="0" borderId="90" xfId="6" applyFont="1" applyBorder="1" applyAlignment="1">
      <alignment vertical="center"/>
    </xf>
    <xf numFmtId="0" fontId="12" fillId="0" borderId="39" xfId="5" applyNumberFormat="1" applyFont="1" applyFill="1" applyBorder="1" applyAlignment="1">
      <alignment horizontal="left" vertical="center" wrapText="1"/>
    </xf>
    <xf numFmtId="169" fontId="12" fillId="2" borderId="41" xfId="6" applyNumberFormat="1" applyFont="1" applyFill="1" applyBorder="1"/>
    <xf numFmtId="169" fontId="12" fillId="2" borderId="39" xfId="6" applyNumberFormat="1" applyFont="1" applyFill="1" applyBorder="1"/>
    <xf numFmtId="169" fontId="12" fillId="2" borderId="40" xfId="6" applyNumberFormat="1" applyFont="1" applyFill="1" applyBorder="1"/>
    <xf numFmtId="169" fontId="12" fillId="0" borderId="41" xfId="6" applyNumberFormat="1" applyFont="1" applyBorder="1"/>
    <xf numFmtId="169" fontId="12" fillId="0" borderId="39" xfId="6" applyNumberFormat="1" applyFont="1" applyBorder="1"/>
    <xf numFmtId="169" fontId="12" fillId="0" borderId="40" xfId="6" applyNumberFormat="1" applyFont="1" applyBorder="1"/>
    <xf numFmtId="0" fontId="12" fillId="0" borderId="39" xfId="5" applyFont="1" applyFill="1" applyBorder="1" applyAlignment="1">
      <alignment horizontal="left" vertical="center" wrapText="1"/>
    </xf>
    <xf numFmtId="0" fontId="13" fillId="0" borderId="91" xfId="6" applyFont="1" applyBorder="1" applyAlignment="1">
      <alignment vertical="center"/>
    </xf>
    <xf numFmtId="0" fontId="13" fillId="0" borderId="65" xfId="6" applyFont="1" applyBorder="1"/>
    <xf numFmtId="169" fontId="13" fillId="2" borderId="66" xfId="6" applyNumberFormat="1" applyFont="1" applyFill="1" applyBorder="1"/>
    <xf numFmtId="169" fontId="13" fillId="2" borderId="65" xfId="6" applyNumberFormat="1" applyFont="1" applyFill="1" applyBorder="1"/>
    <xf numFmtId="169" fontId="13" fillId="2" borderId="38" xfId="6" applyNumberFormat="1" applyFont="1" applyFill="1" applyBorder="1"/>
    <xf numFmtId="169" fontId="13" fillId="0" borderId="66" xfId="6" applyNumberFormat="1" applyFont="1" applyBorder="1"/>
    <xf numFmtId="169" fontId="13" fillId="0" borderId="65" xfId="6" applyNumberFormat="1" applyFont="1" applyBorder="1"/>
    <xf numFmtId="169" fontId="13" fillId="0" borderId="38" xfId="6" applyNumberFormat="1" applyFont="1" applyBorder="1"/>
    <xf numFmtId="0" fontId="13" fillId="0" borderId="0" xfId="6" applyFont="1" applyAlignment="1">
      <alignment horizontal="center"/>
    </xf>
    <xf numFmtId="169" fontId="31" fillId="9" borderId="0" xfId="6" applyNumberFormat="1" applyFont="1" applyFill="1"/>
    <xf numFmtId="169" fontId="13" fillId="0" borderId="0" xfId="6" applyNumberFormat="1" applyFont="1"/>
    <xf numFmtId="0" fontId="33" fillId="0" borderId="0" xfId="5" applyFont="1" applyAlignment="1">
      <alignment vertical="top"/>
    </xf>
    <xf numFmtId="0" fontId="34" fillId="0" borderId="0" xfId="6" applyFont="1" applyAlignment="1">
      <alignment vertical="center"/>
    </xf>
    <xf numFmtId="0" fontId="35" fillId="0" borderId="0" xfId="5" applyFont="1" applyFill="1" applyAlignment="1">
      <alignment horizontal="left" vertical="center"/>
    </xf>
    <xf numFmtId="0" fontId="33" fillId="0" borderId="0" xfId="5" applyFont="1"/>
    <xf numFmtId="0" fontId="34" fillId="0" borderId="0" xfId="6" applyFont="1" applyAlignment="1">
      <alignment vertical="top"/>
    </xf>
    <xf numFmtId="0" fontId="15" fillId="0" borderId="0" xfId="5" applyFont="1"/>
    <xf numFmtId="0" fontId="34" fillId="0" borderId="0" xfId="6" applyFont="1" applyAlignment="1">
      <alignment horizontal="center" vertical="center"/>
    </xf>
    <xf numFmtId="172" fontId="36" fillId="0" borderId="0" xfId="6" applyNumberFormat="1" applyFont="1" applyFill="1" applyAlignment="1">
      <alignment horizontal="center" vertical="center"/>
    </xf>
    <xf numFmtId="0" fontId="37" fillId="0" borderId="0" xfId="5" applyFont="1" applyFill="1" applyAlignment="1">
      <alignment horizontal="right" vertical="center"/>
    </xf>
    <xf numFmtId="2" fontId="15" fillId="0" borderId="0" xfId="5" applyNumberFormat="1" applyFont="1" applyBorder="1"/>
    <xf numFmtId="0" fontId="38" fillId="0" borderId="0" xfId="7" applyFont="1"/>
    <xf numFmtId="0" fontId="18" fillId="0" borderId="0" xfId="7"/>
    <xf numFmtId="0" fontId="15" fillId="0" borderId="0" xfId="5" applyFont="1" applyAlignment="1">
      <alignment vertical="top"/>
    </xf>
    <xf numFmtId="0" fontId="37" fillId="0" borderId="0" xfId="5" applyFont="1" applyAlignment="1">
      <alignment vertical="top"/>
    </xf>
    <xf numFmtId="0" fontId="15" fillId="0" borderId="92" xfId="5" applyFont="1" applyBorder="1" applyAlignment="1" applyProtection="1">
      <alignment horizontal="center" vertical="center"/>
      <protection locked="0"/>
    </xf>
    <xf numFmtId="0" fontId="34" fillId="0" borderId="93" xfId="6" applyFont="1" applyBorder="1" applyAlignment="1" applyProtection="1">
      <alignment vertical="center"/>
      <protection locked="0"/>
    </xf>
    <xf numFmtId="0" fontId="15" fillId="0" borderId="97" xfId="5" applyFont="1" applyBorder="1" applyAlignment="1" applyProtection="1">
      <alignment horizontal="center" vertical="center"/>
      <protection locked="0"/>
    </xf>
    <xf numFmtId="0" fontId="15" fillId="0" borderId="21" xfId="5" applyFont="1" applyBorder="1" applyAlignment="1" applyProtection="1">
      <alignment horizontal="center" vertical="center"/>
      <protection locked="0"/>
    </xf>
    <xf numFmtId="49" fontId="15" fillId="0" borderId="9" xfId="5" applyNumberFormat="1" applyFont="1" applyBorder="1" applyAlignment="1" applyProtection="1">
      <alignment horizontal="center" vertical="center" wrapText="1"/>
      <protection locked="0"/>
    </xf>
    <xf numFmtId="49" fontId="15" fillId="0" borderId="3" xfId="5" applyNumberFormat="1" applyFont="1" applyBorder="1" applyAlignment="1" applyProtection="1">
      <alignment horizontal="center" vertical="center" wrapText="1"/>
      <protection locked="0"/>
    </xf>
    <xf numFmtId="49" fontId="15" fillId="0" borderId="98" xfId="5" applyNumberFormat="1" applyFont="1" applyBorder="1" applyAlignment="1" applyProtection="1">
      <alignment horizontal="center" vertical="center" wrapText="1"/>
      <protection locked="0"/>
    </xf>
    <xf numFmtId="49" fontId="15" fillId="0" borderId="77" xfId="5" applyNumberFormat="1" applyFont="1" applyBorder="1" applyAlignment="1" applyProtection="1">
      <alignment horizontal="center" vertical="center" wrapText="1"/>
      <protection locked="0"/>
    </xf>
    <xf numFmtId="49" fontId="15" fillId="0" borderId="12" xfId="5" applyNumberFormat="1" applyFont="1" applyBorder="1" applyAlignment="1" applyProtection="1">
      <alignment horizontal="center" vertical="center" wrapText="1"/>
      <protection locked="0"/>
    </xf>
    <xf numFmtId="0" fontId="15" fillId="0" borderId="99" xfId="5" applyFont="1" applyBorder="1" applyAlignment="1" applyProtection="1">
      <alignment horizontal="center" vertical="center"/>
      <protection locked="0"/>
    </xf>
    <xf numFmtId="0" fontId="15" fillId="0" borderId="25" xfId="5" applyFont="1" applyBorder="1" applyAlignment="1" applyProtection="1">
      <alignment horizontal="center" vertical="center"/>
      <protection locked="0"/>
    </xf>
    <xf numFmtId="49" fontId="39" fillId="0" borderId="29" xfId="5" applyNumberFormat="1" applyFont="1" applyBorder="1" applyAlignment="1" applyProtection="1">
      <alignment horizontal="center" vertical="center" wrapText="1"/>
      <protection locked="0"/>
    </xf>
    <xf numFmtId="49" fontId="39" fillId="0" borderId="27" xfId="5" applyNumberFormat="1" applyFont="1" applyBorder="1" applyAlignment="1" applyProtection="1">
      <alignment horizontal="center" vertical="center" wrapText="1"/>
      <protection locked="0"/>
    </xf>
    <xf numFmtId="49" fontId="39" fillId="0" borderId="100" xfId="5" applyNumberFormat="1" applyFont="1" applyBorder="1" applyAlignment="1" applyProtection="1">
      <alignment horizontal="center" vertical="center" wrapText="1"/>
      <protection locked="0"/>
    </xf>
    <xf numFmtId="49" fontId="39" fillId="0" borderId="28" xfId="5" applyNumberFormat="1" applyFont="1" applyBorder="1" applyAlignment="1" applyProtection="1">
      <alignment horizontal="center" vertical="center" wrapText="1"/>
      <protection locked="0"/>
    </xf>
    <xf numFmtId="0" fontId="15" fillId="14" borderId="101" xfId="5" applyFont="1" applyFill="1" applyBorder="1" applyAlignment="1" applyProtection="1">
      <alignment horizontal="center" vertical="center"/>
      <protection locked="0"/>
    </xf>
    <xf numFmtId="0" fontId="40" fillId="14" borderId="32" xfId="5" applyFont="1" applyFill="1" applyBorder="1" applyAlignment="1" applyProtection="1">
      <alignment horizontal="left" vertical="center" wrapText="1"/>
      <protection locked="0"/>
    </xf>
    <xf numFmtId="169" fontId="40" fillId="14" borderId="102" xfId="5" applyNumberFormat="1" applyFont="1" applyFill="1" applyBorder="1" applyProtection="1"/>
    <xf numFmtId="169" fontId="40" fillId="14" borderId="103" xfId="5" applyNumberFormat="1" applyFont="1" applyFill="1" applyBorder="1" applyProtection="1"/>
    <xf numFmtId="4" fontId="41" fillId="14" borderId="104" xfId="5" applyNumberFormat="1" applyFont="1" applyFill="1" applyBorder="1" applyProtection="1"/>
    <xf numFmtId="169" fontId="39" fillId="14" borderId="63" xfId="5" applyNumberFormat="1" applyFont="1" applyFill="1" applyBorder="1" applyProtection="1"/>
    <xf numFmtId="169" fontId="39" fillId="14" borderId="62" xfId="5" applyNumberFormat="1" applyFont="1" applyFill="1" applyBorder="1" applyProtection="1"/>
    <xf numFmtId="2" fontId="42" fillId="14" borderId="50" xfId="5" applyNumberFormat="1" applyFont="1" applyFill="1" applyBorder="1" applyAlignment="1" applyProtection="1">
      <alignment horizontal="right"/>
    </xf>
    <xf numFmtId="0" fontId="15" fillId="0" borderId="105" xfId="5" applyFont="1" applyFill="1" applyBorder="1" applyAlignment="1" applyProtection="1">
      <alignment horizontal="center" vertical="center"/>
      <protection locked="0"/>
    </xf>
    <xf numFmtId="0" fontId="40" fillId="0" borderId="50" xfId="5" applyFont="1" applyFill="1" applyBorder="1" applyAlignment="1" applyProtection="1">
      <alignment horizontal="left" vertical="center" wrapText="1"/>
      <protection locked="0"/>
    </xf>
    <xf numFmtId="169" fontId="40" fillId="0" borderId="63" xfId="5" applyNumberFormat="1" applyFont="1" applyFill="1" applyBorder="1" applyProtection="1"/>
    <xf numFmtId="169" fontId="40" fillId="0" borderId="62" xfId="5" applyNumberFormat="1" applyFont="1" applyFill="1" applyBorder="1" applyProtection="1"/>
    <xf numFmtId="4" fontId="41" fillId="0" borderId="106" xfId="5" applyNumberFormat="1" applyFont="1" applyFill="1" applyBorder="1" applyProtection="1"/>
    <xf numFmtId="2" fontId="41" fillId="0" borderId="50" xfId="5" applyNumberFormat="1" applyFont="1" applyFill="1" applyBorder="1" applyProtection="1"/>
    <xf numFmtId="0" fontId="15" fillId="0" borderId="107" xfId="5" applyFont="1" applyFill="1" applyBorder="1" applyAlignment="1" applyProtection="1">
      <alignment horizontal="center" vertical="center"/>
      <protection locked="0"/>
    </xf>
    <xf numFmtId="0" fontId="39" fillId="0" borderId="56" xfId="5" applyFont="1" applyFill="1" applyBorder="1" applyAlignment="1" applyProtection="1">
      <alignment horizontal="justify" vertical="center"/>
      <protection locked="0"/>
    </xf>
    <xf numFmtId="169" fontId="39" fillId="0" borderId="108" xfId="5" applyNumberFormat="1" applyFont="1" applyFill="1" applyBorder="1" applyProtection="1"/>
    <xf numFmtId="169" fontId="39" fillId="0" borderId="109" xfId="5" applyNumberFormat="1" applyFont="1" applyFill="1" applyBorder="1" applyProtection="1"/>
    <xf numFmtId="2" fontId="42" fillId="0" borderId="110" xfId="5" applyNumberFormat="1" applyFont="1" applyFill="1" applyBorder="1" applyAlignment="1" applyProtection="1">
      <alignment horizontal="right"/>
    </xf>
    <xf numFmtId="2" fontId="42" fillId="0" borderId="56" xfId="5" applyNumberFormat="1" applyFont="1" applyFill="1" applyBorder="1" applyAlignment="1" applyProtection="1">
      <alignment horizontal="right"/>
    </xf>
    <xf numFmtId="0" fontId="39" fillId="0" borderId="56" xfId="5" applyFont="1" applyFill="1" applyBorder="1" applyAlignment="1" applyProtection="1">
      <alignment horizontal="left" vertical="center"/>
      <protection locked="0"/>
    </xf>
    <xf numFmtId="0" fontId="15" fillId="0" borderId="111" xfId="5" applyFont="1" applyFill="1" applyBorder="1" applyAlignment="1" applyProtection="1">
      <alignment horizontal="center" vertical="center"/>
      <protection locked="0"/>
    </xf>
    <xf numFmtId="0" fontId="39" fillId="0" borderId="40" xfId="5" applyFont="1" applyFill="1" applyBorder="1" applyAlignment="1" applyProtection="1">
      <alignment vertical="center"/>
      <protection locked="0"/>
    </xf>
    <xf numFmtId="169" fontId="39" fillId="0" borderId="41" xfId="5" applyNumberFormat="1" applyFont="1" applyFill="1" applyBorder="1" applyProtection="1"/>
    <xf numFmtId="169" fontId="39" fillId="0" borderId="39" xfId="5" applyNumberFormat="1" applyFont="1" applyFill="1" applyBorder="1" applyProtection="1"/>
    <xf numFmtId="2" fontId="42" fillId="0" borderId="112" xfId="5" applyNumberFormat="1" applyFont="1" applyFill="1" applyBorder="1" applyAlignment="1" applyProtection="1">
      <alignment horizontal="right"/>
    </xf>
    <xf numFmtId="2" fontId="42" fillId="0" borderId="40" xfId="5" applyNumberFormat="1" applyFont="1" applyFill="1" applyBorder="1" applyAlignment="1" applyProtection="1">
      <alignment horizontal="right"/>
    </xf>
    <xf numFmtId="0" fontId="15" fillId="14" borderId="105" xfId="5" applyFont="1" applyFill="1" applyBorder="1" applyAlignment="1" applyProtection="1">
      <alignment horizontal="center" vertical="center"/>
      <protection locked="0"/>
    </xf>
    <xf numFmtId="0" fontId="40" fillId="14" borderId="50" xfId="5" applyFont="1" applyFill="1" applyBorder="1" applyAlignment="1" applyProtection="1">
      <alignment horizontal="left" vertical="center" wrapText="1"/>
      <protection locked="0"/>
    </xf>
    <xf numFmtId="169" fontId="40" fillId="14" borderId="113" xfId="5" applyNumberFormat="1" applyFont="1" applyFill="1" applyBorder="1" applyProtection="1"/>
    <xf numFmtId="169" fontId="40" fillId="14" borderId="62" xfId="5" applyNumberFormat="1" applyFont="1" applyFill="1" applyBorder="1" applyProtection="1"/>
    <xf numFmtId="4" fontId="41" fillId="14" borderId="106" xfId="5" applyNumberFormat="1" applyFont="1" applyFill="1" applyBorder="1" applyProtection="1"/>
    <xf numFmtId="0" fontId="15" fillId="0" borderId="114" xfId="5" applyFont="1" applyFill="1" applyBorder="1" applyAlignment="1" applyProtection="1">
      <alignment horizontal="center" vertical="center"/>
      <protection locked="0"/>
    </xf>
    <xf numFmtId="0" fontId="43" fillId="15" borderId="105" xfId="5" applyFont="1" applyFill="1" applyBorder="1" applyAlignment="1" applyProtection="1">
      <alignment horizontal="center" vertical="center"/>
      <protection locked="0"/>
    </xf>
    <xf numFmtId="0" fontId="44" fillId="15" borderId="50" xfId="5" applyFont="1" applyFill="1" applyBorder="1" applyAlignment="1" applyProtection="1">
      <alignment horizontal="left" vertical="center" wrapText="1"/>
      <protection locked="0"/>
    </xf>
    <xf numFmtId="169" fontId="44" fillId="15" borderId="63" xfId="5" applyNumberFormat="1" applyFont="1" applyFill="1" applyBorder="1" applyProtection="1"/>
    <xf numFmtId="169" fontId="44" fillId="15" borderId="62" xfId="5" applyNumberFormat="1" applyFont="1" applyFill="1" applyBorder="1" applyProtection="1"/>
    <xf numFmtId="4" fontId="44" fillId="15" borderId="106" xfId="5" applyNumberFormat="1" applyFont="1" applyFill="1" applyBorder="1" applyProtection="1"/>
    <xf numFmtId="2" fontId="45" fillId="15" borderId="50" xfId="5" applyNumberFormat="1" applyFont="1" applyFill="1" applyBorder="1" applyProtection="1"/>
    <xf numFmtId="0" fontId="43" fillId="0" borderId="107" xfId="5" applyFont="1" applyFill="1" applyBorder="1" applyAlignment="1" applyProtection="1">
      <alignment horizontal="center" vertical="center"/>
      <protection locked="0"/>
    </xf>
    <xf numFmtId="0" fontId="46" fillId="0" borderId="56" xfId="5" applyFont="1" applyFill="1" applyBorder="1" applyAlignment="1" applyProtection="1">
      <alignment horizontal="justify" vertical="center"/>
      <protection locked="0"/>
    </xf>
    <xf numFmtId="169" fontId="47" fillId="0" borderId="108" xfId="5" applyNumberFormat="1" applyFont="1" applyFill="1" applyBorder="1" applyProtection="1"/>
    <xf numFmtId="169" fontId="47" fillId="0" borderId="109" xfId="5" applyNumberFormat="1" applyFont="1" applyFill="1" applyBorder="1" applyProtection="1"/>
    <xf numFmtId="4" fontId="47" fillId="0" borderId="110" xfId="5" applyNumberFormat="1" applyFont="1" applyFill="1" applyBorder="1" applyAlignment="1" applyProtection="1">
      <alignment horizontal="right"/>
    </xf>
    <xf numFmtId="2" fontId="47" fillId="0" borderId="56" xfId="5" applyNumberFormat="1" applyFont="1" applyFill="1" applyBorder="1" applyAlignment="1" applyProtection="1">
      <alignment horizontal="right"/>
    </xf>
    <xf numFmtId="0" fontId="46" fillId="0" borderId="56" xfId="5" applyFont="1" applyFill="1" applyBorder="1" applyAlignment="1" applyProtection="1">
      <alignment horizontal="left" vertical="center"/>
      <protection locked="0"/>
    </xf>
    <xf numFmtId="0" fontId="43" fillId="0" borderId="111" xfId="5" applyFont="1" applyFill="1" applyBorder="1" applyAlignment="1" applyProtection="1">
      <alignment horizontal="center" vertical="center"/>
      <protection locked="0"/>
    </xf>
    <xf numFmtId="0" fontId="46" fillId="0" borderId="40" xfId="5" applyFont="1" applyFill="1" applyBorder="1" applyAlignment="1" applyProtection="1">
      <alignment vertical="center"/>
      <protection locked="0"/>
    </xf>
    <xf numFmtId="169" fontId="47" fillId="0" borderId="41" xfId="5" applyNumberFormat="1" applyFont="1" applyFill="1" applyBorder="1" applyProtection="1"/>
    <xf numFmtId="169" fontId="47" fillId="0" borderId="39" xfId="5" applyNumberFormat="1" applyFont="1" applyFill="1" applyBorder="1" applyProtection="1"/>
    <xf numFmtId="4" fontId="47" fillId="0" borderId="112" xfId="5" applyNumberFormat="1" applyFont="1" applyFill="1" applyBorder="1" applyAlignment="1" applyProtection="1">
      <alignment horizontal="right"/>
    </xf>
    <xf numFmtId="2" fontId="47" fillId="0" borderId="40" xfId="5" applyNumberFormat="1" applyFont="1" applyFill="1" applyBorder="1" applyAlignment="1" applyProtection="1">
      <alignment horizontal="right"/>
    </xf>
    <xf numFmtId="0" fontId="43" fillId="0" borderId="3" xfId="5" applyFont="1" applyFill="1" applyBorder="1" applyAlignment="1" applyProtection="1">
      <alignment horizontal="center" vertical="center"/>
      <protection locked="0"/>
    </xf>
    <xf numFmtId="169" fontId="39" fillId="0" borderId="63" xfId="5" applyNumberFormat="1" applyFont="1" applyFill="1" applyBorder="1" applyProtection="1"/>
    <xf numFmtId="169" fontId="39" fillId="0" borderId="62" xfId="5" applyNumberFormat="1" applyFont="1" applyFill="1" applyBorder="1" applyProtection="1"/>
    <xf numFmtId="2" fontId="42" fillId="0" borderId="106" xfId="5" applyNumberFormat="1" applyFont="1" applyFill="1" applyBorder="1" applyAlignment="1" applyProtection="1">
      <alignment horizontal="right"/>
    </xf>
    <xf numFmtId="169" fontId="39" fillId="5" borderId="63" xfId="5" applyNumberFormat="1" applyFont="1" applyFill="1" applyBorder="1" applyProtection="1">
      <protection locked="0"/>
    </xf>
    <xf numFmtId="169" fontId="39" fillId="5" borderId="62" xfId="5" applyNumberFormat="1" applyFont="1" applyFill="1" applyBorder="1" applyProtection="1">
      <protection locked="0"/>
    </xf>
    <xf numFmtId="2" fontId="42" fillId="0" borderId="50" xfId="5" applyNumberFormat="1" applyFont="1" applyFill="1" applyBorder="1" applyAlignment="1" applyProtection="1">
      <alignment horizontal="right"/>
    </xf>
    <xf numFmtId="0" fontId="15" fillId="0" borderId="0" xfId="5" applyFont="1" applyAlignment="1" applyProtection="1">
      <alignment horizontal="center" vertical="center"/>
      <protection locked="0"/>
    </xf>
    <xf numFmtId="0" fontId="39" fillId="0" borderId="0" xfId="5" applyFont="1" applyAlignment="1" applyProtection="1">
      <alignment horizontal="justify" vertical="center"/>
      <protection locked="0"/>
    </xf>
    <xf numFmtId="169" fontId="48" fillId="6" borderId="77" xfId="5" applyNumberFormat="1" applyFont="1" applyFill="1" applyBorder="1" applyAlignment="1" applyProtection="1">
      <alignment horizontal="right" vertical="center"/>
    </xf>
    <xf numFmtId="169" fontId="49" fillId="6" borderId="71" xfId="5" applyNumberFormat="1" applyFont="1" applyFill="1" applyBorder="1" applyAlignment="1" applyProtection="1">
      <alignment vertical="center"/>
    </xf>
    <xf numFmtId="0" fontId="15" fillId="0" borderId="0" xfId="5" applyFont="1" applyAlignment="1" applyProtection="1">
      <alignment horizontal="justify" vertical="center"/>
    </xf>
    <xf numFmtId="43" fontId="50" fillId="0" borderId="0" xfId="21" applyFont="1" applyProtection="1"/>
    <xf numFmtId="43" fontId="15" fillId="0" borderId="0" xfId="21" applyFont="1" applyProtection="1"/>
    <xf numFmtId="0" fontId="51" fillId="0" borderId="0" xfId="5" applyFont="1" applyFill="1" applyAlignment="1" applyProtection="1">
      <alignment vertical="top"/>
      <protection locked="0"/>
    </xf>
    <xf numFmtId="0" fontId="52" fillId="0" borderId="0" xfId="6" applyFont="1" applyFill="1" applyAlignment="1" applyProtection="1">
      <alignment vertical="top"/>
      <protection locked="0"/>
    </xf>
    <xf numFmtId="169" fontId="53" fillId="16" borderId="77" xfId="5" applyNumberFormat="1" applyFont="1" applyFill="1" applyBorder="1" applyAlignment="1" applyProtection="1">
      <alignment horizontal="right" vertical="center"/>
    </xf>
    <xf numFmtId="0" fontId="52" fillId="0" borderId="0" xfId="6" applyFont="1" applyFill="1" applyAlignment="1" applyProtection="1">
      <alignment vertical="top"/>
    </xf>
    <xf numFmtId="43" fontId="6" fillId="0" borderId="0" xfId="21" applyFont="1" applyProtection="1"/>
    <xf numFmtId="43" fontId="54" fillId="0" borderId="0" xfId="21" applyFont="1" applyProtection="1"/>
    <xf numFmtId="43" fontId="13" fillId="0" borderId="0" xfId="21" applyFont="1" applyFill="1" applyBorder="1" applyAlignment="1" applyProtection="1">
      <alignment horizontal="left" vertical="center"/>
    </xf>
    <xf numFmtId="0" fontId="18" fillId="0" borderId="0" xfId="10" applyProtection="1">
      <protection locked="0"/>
    </xf>
    <xf numFmtId="0" fontId="18" fillId="0" borderId="0" xfId="10"/>
    <xf numFmtId="0" fontId="55" fillId="0" borderId="0" xfId="10" applyFont="1" applyProtection="1">
      <protection locked="0"/>
    </xf>
    <xf numFmtId="0" fontId="13" fillId="0" borderId="0" xfId="10" applyFont="1" applyProtection="1">
      <protection locked="0"/>
    </xf>
    <xf numFmtId="0" fontId="8" fillId="0" borderId="0" xfId="10" applyFont="1" applyBorder="1" applyProtection="1">
      <protection locked="0"/>
    </xf>
    <xf numFmtId="0" fontId="13" fillId="0" borderId="0" xfId="10" applyFont="1" applyBorder="1" applyProtection="1">
      <protection locked="0"/>
    </xf>
    <xf numFmtId="0" fontId="10" fillId="0" borderId="0" xfId="10" applyFont="1" applyBorder="1" applyAlignment="1" applyProtection="1">
      <protection locked="0"/>
    </xf>
    <xf numFmtId="0" fontId="56" fillId="0" borderId="0" xfId="10" applyFont="1" applyBorder="1" applyProtection="1">
      <protection locked="0"/>
    </xf>
    <xf numFmtId="0" fontId="7" fillId="0" borderId="0" xfId="10" applyFont="1" applyAlignment="1" applyProtection="1">
      <alignment horizontal="center" vertical="center"/>
      <protection locked="0"/>
    </xf>
    <xf numFmtId="0" fontId="13" fillId="0" borderId="0" xfId="10" applyFont="1" applyAlignment="1" applyProtection="1">
      <alignment horizontal="center" vertical="center"/>
      <protection locked="0"/>
    </xf>
    <xf numFmtId="0" fontId="7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9" fillId="17" borderId="131" xfId="10" applyFont="1" applyFill="1" applyBorder="1" applyAlignment="1">
      <alignment horizontal="center" vertical="center" wrapText="1"/>
    </xf>
    <xf numFmtId="0" fontId="7" fillId="17" borderId="0" xfId="10" applyFont="1" applyFill="1" applyBorder="1" applyAlignment="1">
      <alignment horizontal="center" vertical="center" wrapText="1"/>
    </xf>
    <xf numFmtId="0" fontId="7" fillId="17" borderId="131" xfId="10" applyFont="1" applyFill="1" applyBorder="1" applyAlignment="1">
      <alignment horizontal="center" vertical="center" wrapText="1"/>
    </xf>
    <xf numFmtId="0" fontId="7" fillId="17" borderId="132" xfId="10" applyFont="1" applyFill="1" applyBorder="1" applyAlignment="1">
      <alignment horizontal="center" vertical="center" wrapText="1"/>
    </xf>
    <xf numFmtId="0" fontId="7" fillId="17" borderId="133" xfId="10" applyFont="1" applyFill="1" applyBorder="1" applyAlignment="1">
      <alignment horizontal="center" vertical="center" wrapText="1"/>
    </xf>
    <xf numFmtId="0" fontId="7" fillId="17" borderId="134" xfId="10" applyFont="1" applyFill="1" applyBorder="1" applyAlignment="1">
      <alignment horizontal="center" vertical="center" wrapText="1"/>
    </xf>
    <xf numFmtId="0" fontId="7" fillId="17" borderId="135" xfId="10" applyFont="1" applyFill="1" applyBorder="1" applyAlignment="1">
      <alignment horizontal="center" vertical="center" wrapText="1"/>
    </xf>
    <xf numFmtId="0" fontId="7" fillId="17" borderId="136" xfId="10" applyFont="1" applyFill="1" applyBorder="1" applyAlignment="1">
      <alignment horizontal="center" vertical="center" wrapText="1"/>
    </xf>
    <xf numFmtId="0" fontId="7" fillId="17" borderId="137" xfId="10" applyFont="1" applyFill="1" applyBorder="1" applyAlignment="1">
      <alignment horizontal="center" vertical="center" wrapText="1"/>
    </xf>
    <xf numFmtId="0" fontId="7" fillId="17" borderId="138" xfId="10" applyFont="1" applyFill="1" applyBorder="1" applyAlignment="1">
      <alignment horizontal="center" vertical="center" wrapText="1"/>
    </xf>
    <xf numFmtId="0" fontId="7" fillId="17" borderId="139" xfId="10" applyFont="1" applyFill="1" applyBorder="1" applyAlignment="1">
      <alignment horizontal="center" vertical="center" wrapText="1"/>
    </xf>
    <xf numFmtId="0" fontId="7" fillId="17" borderId="140" xfId="10" applyFont="1" applyFill="1" applyBorder="1" applyAlignment="1">
      <alignment horizontal="center" vertical="center" wrapText="1"/>
    </xf>
    <xf numFmtId="0" fontId="7" fillId="17" borderId="141" xfId="10" applyFont="1" applyFill="1" applyBorder="1" applyAlignment="1">
      <alignment horizontal="center" vertical="center" wrapText="1"/>
    </xf>
    <xf numFmtId="0" fontId="7" fillId="17" borderId="142" xfId="10" applyFont="1" applyFill="1" applyBorder="1" applyAlignment="1">
      <alignment horizontal="center" vertical="center" wrapText="1"/>
    </xf>
    <xf numFmtId="0" fontId="7" fillId="17" borderId="120" xfId="10" applyFont="1" applyFill="1" applyBorder="1" applyAlignment="1">
      <alignment horizontal="center" vertical="center" wrapText="1"/>
    </xf>
    <xf numFmtId="0" fontId="7" fillId="17" borderId="143" xfId="10" applyFont="1" applyFill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57" fillId="17" borderId="144" xfId="10" applyFont="1" applyFill="1" applyBorder="1" applyAlignment="1">
      <alignment horizontal="center" vertical="center" wrapText="1"/>
    </xf>
    <xf numFmtId="4" fontId="57" fillId="17" borderId="138" xfId="10" applyNumberFormat="1" applyFont="1" applyFill="1" applyBorder="1" applyAlignment="1">
      <alignment horizontal="center" vertical="center" wrapText="1"/>
    </xf>
    <xf numFmtId="0" fontId="58" fillId="18" borderId="117" xfId="13" applyFont="1" applyFill="1" applyBorder="1" applyAlignment="1">
      <alignment horizontal="left" wrapText="1" indent="1"/>
    </xf>
    <xf numFmtId="0" fontId="7" fillId="0" borderId="0" xfId="10" applyFont="1" applyAlignment="1" applyProtection="1">
      <alignment horizontal="left" vertical="center"/>
      <protection locked="0"/>
    </xf>
    <xf numFmtId="0" fontId="59" fillId="18" borderId="145" xfId="13" applyFont="1" applyFill="1" applyBorder="1" applyAlignment="1">
      <alignment horizontal="left" wrapText="1" indent="1"/>
    </xf>
    <xf numFmtId="2" fontId="7" fillId="0" borderId="146" xfId="10" applyNumberFormat="1" applyFont="1" applyBorder="1" applyAlignment="1" applyProtection="1">
      <alignment horizontal="left" vertical="center"/>
      <protection locked="0"/>
    </xf>
    <xf numFmtId="2" fontId="7" fillId="0" borderId="144" xfId="10" applyNumberFormat="1" applyFont="1" applyBorder="1" applyAlignment="1" applyProtection="1">
      <alignment horizontal="left" vertical="center"/>
      <protection locked="0"/>
    </xf>
    <xf numFmtId="2" fontId="7" fillId="0" borderId="147" xfId="10" applyNumberFormat="1" applyFont="1" applyBorder="1" applyAlignment="1" applyProtection="1">
      <alignment horizontal="center" vertical="center"/>
      <protection locked="0"/>
    </xf>
    <xf numFmtId="2" fontId="7" fillId="0" borderId="148" xfId="10" applyNumberFormat="1" applyFont="1" applyBorder="1" applyAlignment="1" applyProtection="1">
      <alignment horizontal="left" vertical="center"/>
      <protection locked="0"/>
    </xf>
    <xf numFmtId="2" fontId="7" fillId="0" borderId="149" xfId="10" applyNumberFormat="1" applyFont="1" applyBorder="1" applyAlignment="1" applyProtection="1">
      <alignment horizontal="left" vertical="center"/>
      <protection locked="0"/>
    </xf>
    <xf numFmtId="2" fontId="7" fillId="0" borderId="150" xfId="10" applyNumberFormat="1" applyFont="1" applyBorder="1" applyAlignment="1" applyProtection="1">
      <alignment horizontal="left" vertical="center"/>
      <protection locked="0"/>
    </xf>
    <xf numFmtId="2" fontId="7" fillId="0" borderId="151" xfId="10" applyNumberFormat="1" applyFont="1" applyBorder="1" applyAlignment="1" applyProtection="1">
      <alignment horizontal="left" vertical="center"/>
      <protection locked="0"/>
    </xf>
    <xf numFmtId="0" fontId="7" fillId="0" borderId="151" xfId="10" applyFont="1" applyBorder="1" applyAlignment="1" applyProtection="1">
      <alignment horizontal="left" vertical="center"/>
      <protection locked="0"/>
    </xf>
    <xf numFmtId="0" fontId="13" fillId="0" borderId="0" xfId="10" applyFont="1" applyAlignment="1" applyProtection="1">
      <alignment horizontal="left" vertical="center"/>
      <protection locked="0"/>
    </xf>
    <xf numFmtId="0" fontId="59" fillId="18" borderId="152" xfId="15" applyFont="1" applyFill="1" applyBorder="1" applyAlignment="1">
      <alignment horizontal="left" wrapText="1" indent="1"/>
    </xf>
    <xf numFmtId="171" fontId="9" fillId="0" borderId="153" xfId="20" applyNumberFormat="1" applyFont="1" applyFill="1" applyBorder="1" applyAlignment="1" applyProtection="1">
      <alignment horizontal="right" vertical="center"/>
      <protection locked="0"/>
    </xf>
    <xf numFmtId="171" fontId="9" fillId="0" borderId="154" xfId="20" applyNumberFormat="1" applyFont="1" applyFill="1" applyBorder="1" applyAlignment="1" applyProtection="1">
      <alignment horizontal="right" vertical="center"/>
      <protection locked="0"/>
    </xf>
    <xf numFmtId="0" fontId="7" fillId="0" borderId="0" xfId="10" applyFont="1" applyProtection="1">
      <protection locked="0"/>
    </xf>
    <xf numFmtId="2" fontId="7" fillId="17" borderId="154" xfId="10" applyNumberFormat="1" applyFont="1" applyFill="1" applyBorder="1" applyAlignment="1">
      <alignment horizontal="left" wrapText="1" indent="1"/>
    </xf>
    <xf numFmtId="171" fontId="7" fillId="0" borderId="155" xfId="20" applyNumberFormat="1" applyFont="1" applyFill="1" applyBorder="1" applyAlignment="1" applyProtection="1">
      <protection locked="0"/>
    </xf>
    <xf numFmtId="2" fontId="7" fillId="0" borderId="154" xfId="10" applyNumberFormat="1" applyFont="1" applyBorder="1" applyProtection="1">
      <protection locked="0"/>
    </xf>
    <xf numFmtId="2" fontId="7" fillId="0" borderId="156" xfId="10" applyNumberFormat="1" applyFont="1" applyBorder="1" applyProtection="1">
      <protection locked="0"/>
    </xf>
    <xf numFmtId="2" fontId="7" fillId="0" borderId="157" xfId="10" applyNumberFormat="1" applyFont="1" applyBorder="1" applyProtection="1">
      <protection locked="0"/>
    </xf>
    <xf numFmtId="2" fontId="7" fillId="0" borderId="158" xfId="10" applyNumberFormat="1" applyFont="1" applyBorder="1" applyProtection="1">
      <protection locked="0"/>
    </xf>
    <xf numFmtId="2" fontId="7" fillId="0" borderId="159" xfId="10" applyNumberFormat="1" applyFont="1" applyBorder="1" applyProtection="1">
      <protection locked="0"/>
    </xf>
    <xf numFmtId="2" fontId="7" fillId="0" borderId="160" xfId="10" applyNumberFormat="1" applyFont="1" applyBorder="1" applyProtection="1">
      <protection locked="0"/>
    </xf>
    <xf numFmtId="0" fontId="7" fillId="0" borderId="160" xfId="10" applyFont="1" applyBorder="1" applyProtection="1">
      <protection locked="0"/>
    </xf>
    <xf numFmtId="171" fontId="7" fillId="0" borderId="154" xfId="20" applyNumberFormat="1" applyFont="1" applyFill="1" applyBorder="1" applyAlignment="1" applyProtection="1">
      <protection locked="0"/>
    </xf>
    <xf numFmtId="4" fontId="7" fillId="0" borderId="156" xfId="10" applyNumberFormat="1" applyFont="1" applyBorder="1" applyProtection="1">
      <protection locked="0"/>
    </xf>
    <xf numFmtId="4" fontId="7" fillId="0" borderId="157" xfId="10" applyNumberFormat="1" applyFont="1" applyBorder="1" applyProtection="1">
      <protection locked="0"/>
    </xf>
    <xf numFmtId="171" fontId="7" fillId="0" borderId="158" xfId="20" applyNumberFormat="1" applyFont="1" applyFill="1" applyBorder="1" applyAlignment="1" applyProtection="1">
      <protection locked="0"/>
    </xf>
    <xf numFmtId="4" fontId="7" fillId="0" borderId="160" xfId="10" applyNumberFormat="1" applyFont="1" applyBorder="1" applyProtection="1">
      <protection locked="0"/>
    </xf>
    <xf numFmtId="2" fontId="9" fillId="17" borderId="154" xfId="10" applyNumberFormat="1" applyFont="1" applyFill="1" applyBorder="1" applyAlignment="1">
      <alignment horizontal="left" wrapText="1" indent="1"/>
    </xf>
    <xf numFmtId="171" fontId="9" fillId="0" borderId="154" xfId="20" applyNumberFormat="1" applyFont="1" applyFill="1" applyBorder="1" applyAlignment="1" applyProtection="1">
      <protection locked="0"/>
    </xf>
    <xf numFmtId="171" fontId="60" fillId="0" borderId="160" xfId="19" applyFont="1" applyBorder="1" applyProtection="1">
      <protection locked="0"/>
    </xf>
    <xf numFmtId="171" fontId="7" fillId="0" borderId="161" xfId="20" applyNumberFormat="1" applyFont="1" applyFill="1" applyBorder="1" applyAlignment="1" applyProtection="1">
      <protection locked="0"/>
    </xf>
    <xf numFmtId="171" fontId="18" fillId="0" borderId="160" xfId="19" applyBorder="1" applyProtection="1">
      <protection locked="0"/>
    </xf>
    <xf numFmtId="171" fontId="7" fillId="0" borderId="162" xfId="20" applyNumberFormat="1" applyFont="1" applyFill="1" applyBorder="1" applyAlignment="1" applyProtection="1">
      <protection locked="0"/>
    </xf>
    <xf numFmtId="171" fontId="61" fillId="0" borderId="160" xfId="19" applyFont="1" applyBorder="1" applyAlignment="1" applyProtection="1">
      <alignment horizontal="right"/>
      <protection locked="0"/>
    </xf>
    <xf numFmtId="0" fontId="7" fillId="0" borderId="163" xfId="10" applyFont="1" applyBorder="1" applyProtection="1">
      <protection locked="0"/>
    </xf>
    <xf numFmtId="2" fontId="7" fillId="17" borderId="161" xfId="10" applyNumberFormat="1" applyFont="1" applyFill="1" applyBorder="1" applyAlignment="1">
      <alignment horizontal="left" wrapText="1" indent="1"/>
    </xf>
    <xf numFmtId="2" fontId="18" fillId="0" borderId="0" xfId="10" applyNumberFormat="1" applyProtection="1">
      <protection locked="0"/>
    </xf>
    <xf numFmtId="2" fontId="62" fillId="0" borderId="0" xfId="10" applyNumberFormat="1" applyFont="1"/>
    <xf numFmtId="2" fontId="63" fillId="0" borderId="0" xfId="10" applyNumberFormat="1" applyFont="1" applyProtection="1">
      <protection locked="0"/>
    </xf>
    <xf numFmtId="2" fontId="64" fillId="0" borderId="0" xfId="10" applyNumberFormat="1" applyFont="1"/>
    <xf numFmtId="2" fontId="62" fillId="0" borderId="0" xfId="10" applyNumberFormat="1" applyFont="1" applyProtection="1">
      <protection locked="0"/>
    </xf>
    <xf numFmtId="2" fontId="65" fillId="0" borderId="0" xfId="10" applyNumberFormat="1" applyFont="1"/>
    <xf numFmtId="0" fontId="62" fillId="0" borderId="0" xfId="10" applyFont="1"/>
    <xf numFmtId="1" fontId="66" fillId="0" borderId="0" xfId="14" applyNumberFormat="1" applyFont="1"/>
    <xf numFmtId="1" fontId="15" fillId="0" borderId="0" xfId="14" applyNumberFormat="1" applyFont="1" applyProtection="1">
      <protection locked="0"/>
    </xf>
    <xf numFmtId="1" fontId="67" fillId="0" borderId="0" xfId="14" applyNumberFormat="1" applyFont="1" applyProtection="1">
      <protection locked="0"/>
    </xf>
    <xf numFmtId="1" fontId="68" fillId="0" borderId="0" xfId="14" applyNumberFormat="1" applyFont="1" applyProtection="1">
      <protection locked="0"/>
    </xf>
    <xf numFmtId="1" fontId="69" fillId="0" borderId="0" xfId="14" applyNumberFormat="1" applyFont="1" applyProtection="1">
      <protection locked="0"/>
    </xf>
    <xf numFmtId="1" fontId="15" fillId="0" borderId="0" xfId="14" applyNumberFormat="1" applyFont="1" applyBorder="1"/>
    <xf numFmtId="1" fontId="15" fillId="0" borderId="0" xfId="14" applyNumberFormat="1" applyFont="1" applyBorder="1" applyAlignment="1" applyProtection="1">
      <protection locked="0"/>
    </xf>
    <xf numFmtId="1" fontId="15" fillId="0" borderId="0" xfId="14" applyNumberFormat="1" applyFont="1" applyBorder="1" applyProtection="1">
      <protection locked="0"/>
    </xf>
    <xf numFmtId="1" fontId="55" fillId="0" borderId="0" xfId="14" applyNumberFormat="1" applyFont="1" applyBorder="1" applyProtection="1">
      <protection locked="0"/>
    </xf>
    <xf numFmtId="1" fontId="15" fillId="0" borderId="164" xfId="14" applyNumberFormat="1" applyFont="1" applyBorder="1"/>
    <xf numFmtId="1" fontId="15" fillId="0" borderId="164" xfId="14" applyNumberFormat="1" applyFont="1" applyBorder="1" applyAlignment="1" applyProtection="1">
      <protection locked="0"/>
    </xf>
    <xf numFmtId="1" fontId="15" fillId="0" borderId="164" xfId="14" applyNumberFormat="1" applyFont="1" applyBorder="1" applyProtection="1">
      <protection locked="0"/>
    </xf>
    <xf numFmtId="1" fontId="15" fillId="0" borderId="0" xfId="14" applyNumberFormat="1" applyFont="1" applyAlignment="1">
      <alignment horizontal="center" vertical="top"/>
    </xf>
    <xf numFmtId="1" fontId="15" fillId="0" borderId="0" xfId="14" applyNumberFormat="1" applyFont="1" applyAlignment="1">
      <alignment vertical="top"/>
    </xf>
    <xf numFmtId="1" fontId="71" fillId="17" borderId="170" xfId="14" applyNumberFormat="1" applyFont="1" applyFill="1" applyBorder="1" applyAlignment="1">
      <alignment horizontal="center" vertical="center" wrapText="1"/>
    </xf>
    <xf numFmtId="1" fontId="72" fillId="17" borderId="181" xfId="11" applyNumberFormat="1" applyFont="1" applyFill="1" applyBorder="1" applyAlignment="1">
      <alignment horizontal="center" vertical="center" wrapText="1"/>
    </xf>
    <xf numFmtId="1" fontId="71" fillId="17" borderId="181" xfId="14" applyNumberFormat="1" applyFont="1" applyFill="1" applyBorder="1" applyAlignment="1">
      <alignment horizontal="center" vertical="center" wrapText="1"/>
    </xf>
    <xf numFmtId="1" fontId="71" fillId="17" borderId="182" xfId="14" applyNumberFormat="1" applyFont="1" applyFill="1" applyBorder="1" applyAlignment="1">
      <alignment horizontal="center" vertical="center" wrapText="1"/>
    </xf>
    <xf numFmtId="1" fontId="74" fillId="0" borderId="144" xfId="14" applyNumberFormat="1" applyFont="1" applyBorder="1" applyAlignment="1">
      <alignment horizontal="center" vertical="center" wrapText="1"/>
    </xf>
    <xf numFmtId="1" fontId="71" fillId="17" borderId="183" xfId="14" applyNumberFormat="1" applyFont="1" applyFill="1" applyBorder="1" applyAlignment="1">
      <alignment horizontal="center" vertical="center" wrapText="1"/>
    </xf>
    <xf numFmtId="1" fontId="71" fillId="17" borderId="184" xfId="14" applyNumberFormat="1" applyFont="1" applyFill="1" applyBorder="1" applyAlignment="1">
      <alignment horizontal="center" vertical="center" wrapText="1"/>
    </xf>
    <xf numFmtId="1" fontId="15" fillId="0" borderId="185" xfId="14" applyNumberFormat="1" applyFont="1" applyBorder="1" applyAlignment="1">
      <alignment horizontal="center" vertical="center" wrapText="1"/>
    </xf>
    <xf numFmtId="1" fontId="71" fillId="17" borderId="186" xfId="14" applyNumberFormat="1" applyFont="1" applyFill="1" applyBorder="1" applyAlignment="1">
      <alignment horizontal="center" vertical="center" wrapText="1"/>
    </xf>
    <xf numFmtId="1" fontId="15" fillId="0" borderId="186" xfId="14" applyNumberFormat="1" applyFont="1" applyBorder="1" applyAlignment="1">
      <alignment horizontal="center" vertical="center" wrapText="1"/>
    </xf>
    <xf numFmtId="1" fontId="71" fillId="17" borderId="187" xfId="14" applyNumberFormat="1" applyFont="1" applyFill="1" applyBorder="1" applyAlignment="1">
      <alignment horizontal="center" vertical="center" wrapText="1"/>
    </xf>
    <xf numFmtId="1" fontId="71" fillId="17" borderId="188" xfId="14" applyNumberFormat="1" applyFont="1" applyFill="1" applyBorder="1" applyAlignment="1">
      <alignment horizontal="center" vertical="center" wrapText="1"/>
    </xf>
    <xf numFmtId="1" fontId="71" fillId="17" borderId="189" xfId="14" applyNumberFormat="1" applyFont="1" applyFill="1" applyBorder="1" applyAlignment="1">
      <alignment horizontal="center" vertical="center" wrapText="1"/>
    </xf>
    <xf numFmtId="1" fontId="71" fillId="17" borderId="190" xfId="14" applyNumberFormat="1" applyFont="1" applyFill="1" applyBorder="1" applyAlignment="1">
      <alignment horizontal="center" vertical="center" wrapText="1"/>
    </xf>
    <xf numFmtId="1" fontId="71" fillId="17" borderId="151" xfId="14" applyNumberFormat="1" applyFont="1" applyFill="1" applyBorder="1" applyAlignment="1">
      <alignment horizontal="center" vertical="center" wrapText="1"/>
    </xf>
    <xf numFmtId="1" fontId="71" fillId="17" borderId="191" xfId="14" applyNumberFormat="1" applyFont="1" applyFill="1" applyBorder="1" applyAlignment="1">
      <alignment horizontal="center" vertical="center" wrapText="1"/>
    </xf>
    <xf numFmtId="1" fontId="71" fillId="17" borderId="131" xfId="14" applyNumberFormat="1" applyFont="1" applyFill="1" applyBorder="1" applyAlignment="1">
      <alignment horizontal="center" vertical="center" wrapText="1"/>
    </xf>
    <xf numFmtId="1" fontId="71" fillId="17" borderId="146" xfId="14" applyNumberFormat="1" applyFont="1" applyFill="1" applyBorder="1" applyAlignment="1">
      <alignment horizontal="center" vertical="center" wrapText="1"/>
    </xf>
    <xf numFmtId="1" fontId="71" fillId="17" borderId="148" xfId="14" applyNumberFormat="1" applyFont="1" applyFill="1" applyBorder="1" applyAlignment="1">
      <alignment horizontal="center" vertical="center" wrapText="1"/>
    </xf>
    <xf numFmtId="1" fontId="71" fillId="17" borderId="150" xfId="14" applyNumberFormat="1" applyFont="1" applyFill="1" applyBorder="1" applyAlignment="1">
      <alignment horizontal="center" vertical="center" wrapText="1"/>
    </xf>
    <xf numFmtId="1" fontId="15" fillId="0" borderId="0" xfId="14" applyNumberFormat="1" applyFont="1" applyAlignment="1">
      <alignment horizontal="center" vertical="center"/>
    </xf>
    <xf numFmtId="1" fontId="75" fillId="17" borderId="154" xfId="14" applyNumberFormat="1" applyFont="1" applyFill="1" applyBorder="1" applyAlignment="1">
      <alignment horizontal="center" vertical="center" wrapText="1"/>
    </xf>
    <xf numFmtId="1" fontId="75" fillId="17" borderId="157" xfId="14" applyNumberFormat="1" applyFont="1" applyFill="1" applyBorder="1" applyAlignment="1">
      <alignment horizontal="center" vertical="center" wrapText="1"/>
    </xf>
    <xf numFmtId="1" fontId="75" fillId="17" borderId="160" xfId="14" applyNumberFormat="1" applyFont="1" applyFill="1" applyBorder="1" applyAlignment="1">
      <alignment horizontal="center" vertical="center" wrapText="1"/>
    </xf>
    <xf numFmtId="1" fontId="75" fillId="17" borderId="192" xfId="14" applyNumberFormat="1" applyFont="1" applyFill="1" applyBorder="1" applyAlignment="1">
      <alignment horizontal="center" vertical="center" wrapText="1"/>
    </xf>
    <xf numFmtId="1" fontId="75" fillId="17" borderId="158" xfId="14" applyNumberFormat="1" applyFont="1" applyFill="1" applyBorder="1" applyAlignment="1">
      <alignment horizontal="center" vertical="center" wrapText="1"/>
    </xf>
    <xf numFmtId="1" fontId="75" fillId="17" borderId="159" xfId="14" applyNumberFormat="1" applyFont="1" applyFill="1" applyBorder="1" applyAlignment="1">
      <alignment horizontal="center" vertical="center" wrapText="1"/>
    </xf>
    <xf numFmtId="1" fontId="75" fillId="17" borderId="193" xfId="14" applyNumberFormat="1" applyFont="1" applyFill="1" applyBorder="1" applyAlignment="1">
      <alignment horizontal="center" vertical="center" wrapText="1"/>
    </xf>
    <xf numFmtId="1" fontId="75" fillId="17" borderId="194" xfId="14" applyNumberFormat="1" applyFont="1" applyFill="1" applyBorder="1" applyAlignment="1">
      <alignment horizontal="center" vertical="center" wrapText="1"/>
    </xf>
    <xf numFmtId="1" fontId="75" fillId="17" borderId="195" xfId="14" applyNumberFormat="1" applyFont="1" applyFill="1" applyBorder="1" applyAlignment="1">
      <alignment horizontal="center" vertical="center" wrapText="1"/>
    </xf>
    <xf numFmtId="1" fontId="75" fillId="17" borderId="155" xfId="14" applyNumberFormat="1" applyFont="1" applyFill="1" applyBorder="1" applyAlignment="1">
      <alignment horizontal="center" vertical="center" wrapText="1"/>
    </xf>
    <xf numFmtId="1" fontId="75" fillId="17" borderId="156" xfId="14" applyNumberFormat="1" applyFont="1" applyFill="1" applyBorder="1" applyAlignment="1">
      <alignment horizontal="center" vertical="center" wrapText="1"/>
    </xf>
    <xf numFmtId="1" fontId="76" fillId="0" borderId="159" xfId="14" applyNumberFormat="1" applyFont="1" applyBorder="1" applyAlignment="1">
      <alignment horizontal="center" vertical="center"/>
    </xf>
    <xf numFmtId="1" fontId="76" fillId="0" borderId="0" xfId="14" applyNumberFormat="1" applyFont="1" applyAlignment="1">
      <alignment horizontal="center" vertical="center"/>
    </xf>
    <xf numFmtId="173" fontId="77" fillId="17" borderId="154" xfId="11" applyNumberFormat="1" applyFont="1" applyFill="1" applyBorder="1" applyAlignment="1">
      <alignment horizontal="center" vertical="center" wrapText="1"/>
    </xf>
    <xf numFmtId="1" fontId="71" fillId="17" borderId="156" xfId="14" applyNumberFormat="1" applyFont="1" applyFill="1" applyBorder="1" applyAlignment="1">
      <alignment horizontal="center" vertical="top" wrapText="1"/>
    </xf>
    <xf numFmtId="1" fontId="71" fillId="17" borderId="159" xfId="14" applyNumberFormat="1" applyFont="1" applyFill="1" applyBorder="1" applyAlignment="1">
      <alignment horizontal="center" vertical="top" wrapText="1"/>
    </xf>
    <xf numFmtId="1" fontId="71" fillId="17" borderId="157" xfId="14" applyNumberFormat="1" applyFont="1" applyFill="1" applyBorder="1" applyAlignment="1">
      <alignment horizontal="center" vertical="top" wrapText="1"/>
    </xf>
    <xf numFmtId="1" fontId="71" fillId="17" borderId="192" xfId="14" applyNumberFormat="1" applyFont="1" applyFill="1" applyBorder="1" applyAlignment="1">
      <alignment horizontal="center" vertical="top" wrapText="1"/>
    </xf>
    <xf numFmtId="1" fontId="71" fillId="17" borderId="158" xfId="14" applyNumberFormat="1" applyFont="1" applyFill="1" applyBorder="1" applyAlignment="1">
      <alignment horizontal="center" vertical="top" wrapText="1"/>
    </xf>
    <xf numFmtId="1" fontId="71" fillId="17" borderId="196" xfId="14" applyNumberFormat="1" applyFont="1" applyFill="1" applyBorder="1" applyAlignment="1">
      <alignment horizontal="center" vertical="top" wrapText="1"/>
    </xf>
    <xf numFmtId="1" fontId="71" fillId="17" borderId="193" xfId="14" applyNumberFormat="1" applyFont="1" applyFill="1" applyBorder="1" applyAlignment="1">
      <alignment horizontal="center" vertical="top" wrapText="1"/>
    </xf>
    <xf numFmtId="1" fontId="71" fillId="17" borderId="194" xfId="14" applyNumberFormat="1" applyFont="1" applyFill="1" applyBorder="1" applyAlignment="1">
      <alignment horizontal="center" vertical="top" wrapText="1"/>
    </xf>
    <xf numFmtId="1" fontId="71" fillId="17" borderId="195" xfId="14" applyNumberFormat="1" applyFont="1" applyFill="1" applyBorder="1" applyAlignment="1">
      <alignment horizontal="center" vertical="top" wrapText="1"/>
    </xf>
    <xf numFmtId="1" fontId="71" fillId="17" borderId="160" xfId="14" applyNumberFormat="1" applyFont="1" applyFill="1" applyBorder="1" applyAlignment="1">
      <alignment horizontal="center" vertical="top" wrapText="1"/>
    </xf>
    <xf numFmtId="1" fontId="71" fillId="17" borderId="154" xfId="14" applyNumberFormat="1" applyFont="1" applyFill="1" applyBorder="1" applyAlignment="1">
      <alignment horizontal="center" vertical="top" wrapText="1"/>
    </xf>
    <xf numFmtId="1" fontId="71" fillId="17" borderId="155" xfId="14" applyNumberFormat="1" applyFont="1" applyFill="1" applyBorder="1" applyAlignment="1">
      <alignment horizontal="center" vertical="top" wrapText="1"/>
    </xf>
    <xf numFmtId="1" fontId="15" fillId="0" borderId="0" xfId="14" applyNumberFormat="1" applyFont="1" applyAlignment="1">
      <alignment horizontal="center"/>
    </xf>
    <xf numFmtId="1" fontId="78" fillId="17" borderId="131" xfId="12" applyNumberFormat="1" applyFont="1" applyFill="1" applyBorder="1" applyAlignment="1">
      <alignment horizontal="left" vertical="center" wrapText="1" indent="1"/>
    </xf>
    <xf numFmtId="3" fontId="78" fillId="19" borderId="157" xfId="14" applyNumberFormat="1" applyFont="1" applyFill="1" applyBorder="1" applyAlignment="1">
      <alignment horizontal="center" vertical="top" wrapText="1"/>
    </xf>
    <xf numFmtId="3" fontId="78" fillId="19" borderId="159" xfId="14" applyNumberFormat="1" applyFont="1" applyFill="1" applyBorder="1" applyAlignment="1">
      <alignment horizontal="center" vertical="top" wrapText="1"/>
    </xf>
    <xf numFmtId="3" fontId="78" fillId="17" borderId="157" xfId="14" applyNumberFormat="1" applyFont="1" applyFill="1" applyBorder="1" applyAlignment="1">
      <alignment horizontal="center" vertical="top" wrapText="1"/>
    </xf>
    <xf numFmtId="1" fontId="78" fillId="19" borderId="158" xfId="14" applyNumberFormat="1" applyFont="1" applyFill="1" applyBorder="1" applyAlignment="1">
      <alignment horizontal="center" vertical="top" wrapText="1"/>
    </xf>
    <xf numFmtId="3" fontId="78" fillId="17" borderId="158" xfId="14" applyNumberFormat="1" applyFont="1" applyFill="1" applyBorder="1" applyAlignment="1">
      <alignment horizontal="center" vertical="top" wrapText="1"/>
    </xf>
    <xf numFmtId="174" fontId="78" fillId="17" borderId="158" xfId="14" applyNumberFormat="1" applyFont="1" applyFill="1" applyBorder="1" applyAlignment="1">
      <alignment horizontal="center" vertical="top" wrapText="1"/>
    </xf>
    <xf numFmtId="3" fontId="78" fillId="19" borderId="158" xfId="14" applyNumberFormat="1" applyFont="1" applyFill="1" applyBorder="1" applyAlignment="1">
      <alignment horizontal="center" vertical="top" wrapText="1"/>
    </xf>
    <xf numFmtId="174" fontId="78" fillId="17" borderId="196" xfId="14" applyNumberFormat="1" applyFont="1" applyFill="1" applyBorder="1" applyAlignment="1">
      <alignment horizontal="center" vertical="top" wrapText="1"/>
    </xf>
    <xf numFmtId="3" fontId="78" fillId="17" borderId="193" xfId="14" applyNumberFormat="1" applyFont="1" applyFill="1" applyBorder="1" applyAlignment="1">
      <alignment horizontal="center" vertical="top" wrapText="1"/>
    </xf>
    <xf numFmtId="3" fontId="78" fillId="19" borderId="193" xfId="14" applyNumberFormat="1" applyFont="1" applyFill="1" applyBorder="1" applyAlignment="1">
      <alignment horizontal="center" vertical="top" wrapText="1"/>
    </xf>
    <xf numFmtId="174" fontId="78" fillId="17" borderId="193" xfId="14" applyNumberFormat="1" applyFont="1" applyFill="1" applyBorder="1" applyAlignment="1">
      <alignment horizontal="center" vertical="top" wrapText="1"/>
    </xf>
    <xf numFmtId="3" fontId="78" fillId="17" borderId="194" xfId="14" applyNumberFormat="1" applyFont="1" applyFill="1" applyBorder="1" applyAlignment="1">
      <alignment horizontal="center" vertical="top" wrapText="1"/>
    </xf>
    <xf numFmtId="3" fontId="78" fillId="19" borderId="194" xfId="14" applyNumberFormat="1" applyFont="1" applyFill="1" applyBorder="1" applyAlignment="1">
      <alignment horizontal="center" vertical="top" wrapText="1"/>
    </xf>
    <xf numFmtId="174" fontId="78" fillId="17" borderId="197" xfId="14" applyNumberFormat="1" applyFont="1" applyFill="1" applyBorder="1" applyAlignment="1">
      <alignment horizontal="center" vertical="top" wrapText="1"/>
    </xf>
    <xf numFmtId="3" fontId="78" fillId="19" borderId="196" xfId="14" applyNumberFormat="1" applyFont="1" applyFill="1" applyBorder="1" applyAlignment="1">
      <alignment horizontal="center" vertical="top" wrapText="1"/>
    </xf>
    <xf numFmtId="3" fontId="78" fillId="19" borderId="154" xfId="14" applyNumberFormat="1" applyFont="1" applyFill="1" applyBorder="1" applyAlignment="1">
      <alignment horizontal="center" vertical="top" wrapText="1"/>
    </xf>
    <xf numFmtId="1" fontId="79" fillId="17" borderId="154" xfId="12" applyNumberFormat="1" applyFont="1" applyFill="1" applyBorder="1" applyAlignment="1">
      <alignment horizontal="left" vertical="center" wrapText="1" indent="1"/>
    </xf>
    <xf numFmtId="3" fontId="81" fillId="17" borderId="156" xfId="14" applyNumberFormat="1" applyFont="1" applyFill="1" applyBorder="1" applyAlignment="1">
      <alignment horizontal="right" wrapText="1"/>
    </xf>
    <xf numFmtId="3" fontId="81" fillId="17" borderId="159" xfId="14" applyNumberFormat="1" applyFont="1" applyFill="1" applyBorder="1" applyAlignment="1">
      <alignment horizontal="right" wrapText="1"/>
    </xf>
    <xf numFmtId="3" fontId="81" fillId="17" borderId="157" xfId="14" applyNumberFormat="1" applyFont="1" applyFill="1" applyBorder="1" applyAlignment="1">
      <alignment horizontal="right" wrapText="1"/>
    </xf>
    <xf numFmtId="3" fontId="81" fillId="17" borderId="192" xfId="14" applyNumberFormat="1" applyFont="1" applyFill="1" applyBorder="1" applyAlignment="1">
      <alignment horizontal="right" wrapText="1"/>
    </xf>
    <xf numFmtId="3" fontId="81" fillId="0" borderId="157" xfId="14" applyNumberFormat="1" applyFont="1" applyFill="1" applyBorder="1" applyAlignment="1">
      <alignment horizontal="right" wrapText="1"/>
    </xf>
    <xf numFmtId="1" fontId="81" fillId="0" borderId="158" xfId="14" applyNumberFormat="1" applyFont="1" applyFill="1" applyBorder="1" applyAlignment="1">
      <alignment horizontal="right" wrapText="1"/>
    </xf>
    <xf numFmtId="3" fontId="81" fillId="0" borderId="158" xfId="14" applyNumberFormat="1" applyFont="1" applyFill="1" applyBorder="1" applyAlignment="1">
      <alignment horizontal="right" wrapText="1"/>
    </xf>
    <xf numFmtId="174" fontId="81" fillId="0" borderId="159" xfId="14" applyNumberFormat="1" applyFont="1" applyFill="1" applyBorder="1" applyAlignment="1">
      <alignment horizontal="right" wrapText="1"/>
    </xf>
    <xf numFmtId="3" fontId="81" fillId="0" borderId="192" xfId="14" applyNumberFormat="1" applyFont="1" applyFill="1" applyBorder="1" applyAlignment="1">
      <alignment horizontal="right" wrapText="1"/>
    </xf>
    <xf numFmtId="3" fontId="81" fillId="17" borderId="158" xfId="14" applyNumberFormat="1" applyFont="1" applyFill="1" applyBorder="1" applyAlignment="1">
      <alignment horizontal="right" wrapText="1"/>
    </xf>
    <xf numFmtId="174" fontId="81" fillId="17" borderId="196" xfId="14" applyNumberFormat="1" applyFont="1" applyFill="1" applyBorder="1" applyAlignment="1">
      <alignment horizontal="right" wrapText="1"/>
    </xf>
    <xf numFmtId="3" fontId="81" fillId="17" borderId="193" xfId="14" applyNumberFormat="1" applyFont="1" applyFill="1" applyBorder="1" applyAlignment="1">
      <alignment horizontal="right" wrapText="1"/>
    </xf>
    <xf numFmtId="174" fontId="81" fillId="17" borderId="193" xfId="14" applyNumberFormat="1" applyFont="1" applyFill="1" applyBorder="1" applyAlignment="1">
      <alignment horizontal="right" wrapText="1"/>
    </xf>
    <xf numFmtId="174" fontId="81" fillId="17" borderId="158" xfId="14" applyNumberFormat="1" applyFont="1" applyFill="1" applyBorder="1" applyAlignment="1">
      <alignment horizontal="right" wrapText="1"/>
    </xf>
    <xf numFmtId="3" fontId="81" fillId="17" borderId="194" xfId="14" applyNumberFormat="1" applyFont="1" applyFill="1" applyBorder="1" applyAlignment="1">
      <alignment horizontal="right" wrapText="1"/>
    </xf>
    <xf numFmtId="1" fontId="81" fillId="17" borderId="194" xfId="14" applyNumberFormat="1" applyFont="1" applyFill="1" applyBorder="1" applyAlignment="1">
      <alignment horizontal="right" wrapText="1"/>
    </xf>
    <xf numFmtId="3" fontId="81" fillId="17" borderId="196" xfId="14" applyNumberFormat="1" applyFont="1" applyFill="1" applyBorder="1" applyAlignment="1">
      <alignment horizontal="right" wrapText="1"/>
    </xf>
    <xf numFmtId="3" fontId="81" fillId="17" borderId="154" xfId="14" applyNumberFormat="1" applyFont="1" applyFill="1" applyBorder="1" applyAlignment="1">
      <alignment horizontal="right" wrapText="1"/>
    </xf>
    <xf numFmtId="3" fontId="81" fillId="0" borderId="157" xfId="14" applyNumberFormat="1" applyFont="1" applyBorder="1" applyProtection="1">
      <protection locked="0"/>
    </xf>
    <xf numFmtId="1" fontId="78" fillId="17" borderId="154" xfId="12" applyNumberFormat="1" applyFont="1" applyFill="1" applyBorder="1" applyAlignment="1">
      <alignment horizontal="left" vertical="center" wrapText="1" indent="1"/>
    </xf>
    <xf numFmtId="3" fontId="81" fillId="19" borderId="157" xfId="14" applyNumberFormat="1" applyFont="1" applyFill="1" applyBorder="1" applyAlignment="1">
      <alignment horizontal="right" wrapText="1"/>
    </xf>
    <xf numFmtId="3" fontId="81" fillId="19" borderId="159" xfId="14" applyNumberFormat="1" applyFont="1" applyFill="1" applyBorder="1" applyAlignment="1">
      <alignment horizontal="right" wrapText="1"/>
    </xf>
    <xf numFmtId="3" fontId="81" fillId="17" borderId="157" xfId="14" applyNumberFormat="1" applyFont="1" applyFill="1" applyBorder="1" applyAlignment="1">
      <alignment horizontal="center" wrapText="1"/>
    </xf>
    <xf numFmtId="1" fontId="81" fillId="19" borderId="158" xfId="14" applyNumberFormat="1" applyFont="1" applyFill="1" applyBorder="1" applyAlignment="1">
      <alignment horizontal="right" wrapText="1"/>
    </xf>
    <xf numFmtId="3" fontId="81" fillId="19" borderId="158" xfId="14" applyNumberFormat="1" applyFont="1" applyFill="1" applyBorder="1" applyAlignment="1">
      <alignment horizontal="right" wrapText="1"/>
    </xf>
    <xf numFmtId="174" fontId="81" fillId="0" borderId="185" xfId="14" applyNumberFormat="1" applyFont="1" applyFill="1" applyBorder="1" applyAlignment="1">
      <alignment horizontal="right" wrapText="1"/>
    </xf>
    <xf numFmtId="174" fontId="81" fillId="0" borderId="188" xfId="14" applyNumberFormat="1" applyFont="1" applyFill="1" applyBorder="1" applyAlignment="1">
      <alignment horizontal="right" wrapText="1"/>
    </xf>
    <xf numFmtId="3" fontId="81" fillId="19" borderId="193" xfId="14" applyNumberFormat="1" applyFont="1" applyFill="1" applyBorder="1" applyAlignment="1">
      <alignment horizontal="right" wrapText="1"/>
    </xf>
    <xf numFmtId="174" fontId="81" fillId="0" borderId="186" xfId="14" applyNumberFormat="1" applyFont="1" applyFill="1" applyBorder="1" applyAlignment="1">
      <alignment horizontal="right" wrapText="1"/>
    </xf>
    <xf numFmtId="3" fontId="81" fillId="19" borderId="194" xfId="14" applyNumberFormat="1" applyFont="1" applyFill="1" applyBorder="1" applyAlignment="1">
      <alignment horizontal="right" wrapText="1"/>
    </xf>
    <xf numFmtId="174" fontId="81" fillId="17" borderId="194" xfId="14" applyNumberFormat="1" applyFont="1" applyFill="1" applyBorder="1" applyAlignment="1">
      <alignment horizontal="right" wrapText="1"/>
    </xf>
    <xf numFmtId="3" fontId="81" fillId="19" borderId="196" xfId="14" applyNumberFormat="1" applyFont="1" applyFill="1" applyBorder="1" applyAlignment="1">
      <alignment horizontal="right" wrapText="1"/>
    </xf>
    <xf numFmtId="3" fontId="81" fillId="19" borderId="154" xfId="14" applyNumberFormat="1" applyFont="1" applyFill="1" applyBorder="1" applyAlignment="1">
      <alignment horizontal="right" wrapText="1"/>
    </xf>
    <xf numFmtId="1" fontId="82" fillId="0" borderId="154" xfId="12" applyNumberFormat="1" applyFont="1" applyFill="1" applyBorder="1" applyAlignment="1">
      <alignment horizontal="left" vertical="center" wrapText="1" indent="1"/>
    </xf>
    <xf numFmtId="3" fontId="15" fillId="0" borderId="198" xfId="14" applyNumberFormat="1" applyFont="1" applyFill="1" applyBorder="1" applyAlignment="1">
      <alignment horizontal="right" wrapText="1"/>
    </xf>
    <xf numFmtId="3" fontId="15" fillId="0" borderId="159" xfId="14" applyNumberFormat="1" applyFont="1" applyFill="1" applyBorder="1" applyAlignment="1">
      <alignment horizontal="right" wrapText="1"/>
    </xf>
    <xf numFmtId="3" fontId="15" fillId="0" borderId="157" xfId="14" applyNumberFormat="1" applyFont="1" applyFill="1" applyBorder="1" applyAlignment="1">
      <alignment horizontal="right" wrapText="1"/>
    </xf>
    <xf numFmtId="3" fontId="15" fillId="0" borderId="192" xfId="14" applyNumberFormat="1" applyFont="1" applyFill="1" applyBorder="1" applyAlignment="1">
      <alignment horizontal="right" wrapText="1"/>
    </xf>
    <xf numFmtId="1" fontId="15" fillId="0" borderId="158" xfId="14" applyNumberFormat="1" applyFont="1" applyFill="1" applyBorder="1" applyAlignment="1">
      <alignment horizontal="right" wrapText="1"/>
    </xf>
    <xf numFmtId="3" fontId="15" fillId="0" borderId="158" xfId="14" applyNumberFormat="1" applyFont="1" applyFill="1" applyBorder="1" applyAlignment="1">
      <alignment horizontal="right" wrapText="1"/>
    </xf>
    <xf numFmtId="174" fontId="15" fillId="0" borderId="185" xfId="14" applyNumberFormat="1" applyFont="1" applyFill="1" applyBorder="1" applyAlignment="1">
      <alignment horizontal="right" wrapText="1"/>
    </xf>
    <xf numFmtId="174" fontId="15" fillId="0" borderId="188" xfId="14" applyNumberFormat="1" applyFont="1" applyFill="1" applyBorder="1" applyAlignment="1">
      <alignment horizontal="right" wrapText="1"/>
    </xf>
    <xf numFmtId="3" fontId="15" fillId="0" borderId="193" xfId="14" applyNumberFormat="1" applyFont="1" applyFill="1" applyBorder="1" applyAlignment="1">
      <alignment horizontal="right" wrapText="1"/>
    </xf>
    <xf numFmtId="174" fontId="15" fillId="0" borderId="193" xfId="14" applyNumberFormat="1" applyFont="1" applyFill="1" applyBorder="1" applyAlignment="1">
      <alignment horizontal="right" wrapText="1"/>
    </xf>
    <xf numFmtId="174" fontId="15" fillId="0" borderId="158" xfId="14" applyNumberFormat="1" applyFont="1" applyFill="1" applyBorder="1" applyAlignment="1">
      <alignment horizontal="right" wrapText="1"/>
    </xf>
    <xf numFmtId="3" fontId="15" fillId="0" borderId="194" xfId="14" applyNumberFormat="1" applyFont="1" applyFill="1" applyBorder="1" applyAlignment="1">
      <alignment horizontal="right" wrapText="1"/>
    </xf>
    <xf numFmtId="174" fontId="15" fillId="0" borderId="194" xfId="14" applyNumberFormat="1" applyFont="1" applyFill="1" applyBorder="1" applyAlignment="1">
      <alignment horizontal="right" wrapText="1"/>
    </xf>
    <xf numFmtId="3" fontId="15" fillId="0" borderId="195" xfId="14" applyNumberFormat="1" applyFont="1" applyFill="1" applyBorder="1" applyAlignment="1">
      <alignment horizontal="right" wrapText="1"/>
    </xf>
    <xf numFmtId="3" fontId="15" fillId="0" borderId="155" xfId="14" applyNumberFormat="1" applyFont="1" applyFill="1" applyBorder="1" applyAlignment="1">
      <alignment horizontal="right" wrapText="1"/>
    </xf>
    <xf numFmtId="3" fontId="15" fillId="0" borderId="154" xfId="14" applyNumberFormat="1" applyFont="1" applyFill="1" applyBorder="1" applyAlignment="1">
      <alignment horizontal="right" wrapText="1"/>
    </xf>
    <xf numFmtId="3" fontId="15" fillId="0" borderId="159" xfId="14" applyNumberFormat="1" applyFont="1" applyFill="1" applyBorder="1" applyProtection="1">
      <protection locked="0"/>
    </xf>
    <xf numFmtId="174" fontId="15" fillId="0" borderId="186" xfId="14" applyNumberFormat="1" applyFont="1" applyFill="1" applyBorder="1" applyAlignment="1">
      <alignment horizontal="right" wrapText="1"/>
    </xf>
    <xf numFmtId="3" fontId="15" fillId="0" borderId="160" xfId="14" applyNumberFormat="1" applyFont="1" applyFill="1" applyBorder="1" applyAlignment="1">
      <alignment horizontal="right" wrapText="1"/>
    </xf>
    <xf numFmtId="3" fontId="15" fillId="0" borderId="183" xfId="14" applyNumberFormat="1" applyFont="1" applyFill="1" applyBorder="1" applyAlignment="1">
      <alignment horizontal="right" wrapText="1"/>
    </xf>
    <xf numFmtId="1" fontId="82" fillId="17" borderId="154" xfId="12" applyNumberFormat="1" applyFont="1" applyFill="1" applyBorder="1" applyAlignment="1">
      <alignment horizontal="left" vertical="center" wrapText="1" indent="1"/>
    </xf>
    <xf numFmtId="3" fontId="15" fillId="20" borderId="198" xfId="14" applyNumberFormat="1" applyFont="1" applyFill="1" applyBorder="1" applyAlignment="1">
      <alignment horizontal="right" wrapText="1"/>
    </xf>
    <xf numFmtId="3" fontId="15" fillId="20" borderId="159" xfId="14" applyNumberFormat="1" applyFont="1" applyFill="1" applyBorder="1" applyAlignment="1">
      <alignment horizontal="right" wrapText="1"/>
    </xf>
    <xf numFmtId="3" fontId="15" fillId="20" borderId="157" xfId="14" applyNumberFormat="1" applyFont="1" applyFill="1" applyBorder="1" applyAlignment="1">
      <alignment horizontal="right" wrapText="1"/>
    </xf>
    <xf numFmtId="3" fontId="15" fillId="20" borderId="192" xfId="14" applyNumberFormat="1" applyFont="1" applyFill="1" applyBorder="1" applyAlignment="1">
      <alignment horizontal="right" wrapText="1"/>
    </xf>
    <xf numFmtId="1" fontId="15" fillId="20" borderId="158" xfId="14" applyNumberFormat="1" applyFont="1" applyFill="1" applyBorder="1" applyAlignment="1">
      <alignment horizontal="right" wrapText="1"/>
    </xf>
    <xf numFmtId="3" fontId="15" fillId="17" borderId="158" xfId="14" applyNumberFormat="1" applyFont="1" applyFill="1" applyBorder="1" applyAlignment="1">
      <alignment horizontal="right" wrapText="1"/>
    </xf>
    <xf numFmtId="3" fontId="15" fillId="20" borderId="158" xfId="14" applyNumberFormat="1" applyFont="1" applyFill="1" applyBorder="1" applyAlignment="1">
      <alignment horizontal="right" wrapText="1"/>
    </xf>
    <xf numFmtId="3" fontId="15" fillId="17" borderId="193" xfId="14" applyNumberFormat="1" applyFont="1" applyFill="1" applyBorder="1" applyAlignment="1">
      <alignment horizontal="right" wrapText="1"/>
    </xf>
    <xf numFmtId="3" fontId="15" fillId="21" borderId="193" xfId="14" applyNumberFormat="1" applyFont="1" applyFill="1" applyBorder="1" applyAlignment="1">
      <alignment horizontal="right" wrapText="1"/>
    </xf>
    <xf numFmtId="3" fontId="15" fillId="17" borderId="192" xfId="14" applyNumberFormat="1" applyFont="1" applyFill="1" applyBorder="1" applyAlignment="1">
      <alignment horizontal="right" wrapText="1"/>
    </xf>
    <xf numFmtId="174" fontId="15" fillId="17" borderId="158" xfId="14" applyNumberFormat="1" applyFont="1" applyFill="1" applyBorder="1" applyAlignment="1">
      <alignment horizontal="right" wrapText="1"/>
    </xf>
    <xf numFmtId="3" fontId="15" fillId="17" borderId="194" xfId="14" applyNumberFormat="1" applyFont="1" applyFill="1" applyBorder="1" applyAlignment="1">
      <alignment horizontal="right" wrapText="1"/>
    </xf>
    <xf numFmtId="3" fontId="15" fillId="21" borderId="194" xfId="14" applyNumberFormat="1" applyFont="1" applyFill="1" applyBorder="1" applyAlignment="1">
      <alignment horizontal="right" wrapText="1"/>
    </xf>
    <xf numFmtId="3" fontId="15" fillId="22" borderId="194" xfId="14" applyNumberFormat="1" applyFont="1" applyFill="1" applyBorder="1" applyAlignment="1">
      <alignment horizontal="right" wrapText="1"/>
    </xf>
    <xf numFmtId="3" fontId="15" fillId="20" borderId="194" xfId="14" applyNumberFormat="1" applyFont="1" applyFill="1" applyBorder="1" applyAlignment="1">
      <alignment horizontal="right" wrapText="1"/>
    </xf>
    <xf numFmtId="174" fontId="15" fillId="17" borderId="194" xfId="14" applyNumberFormat="1" applyFont="1" applyFill="1" applyBorder="1" applyAlignment="1">
      <alignment horizontal="right" wrapText="1"/>
    </xf>
    <xf numFmtId="3" fontId="15" fillId="17" borderId="195" xfId="14" applyNumberFormat="1" applyFont="1" applyFill="1" applyBorder="1" applyAlignment="1">
      <alignment horizontal="right" wrapText="1"/>
    </xf>
    <xf numFmtId="3" fontId="15" fillId="20" borderId="160" xfId="14" applyNumberFormat="1" applyFont="1" applyFill="1" applyBorder="1" applyAlignment="1">
      <alignment horizontal="right" wrapText="1"/>
    </xf>
    <xf numFmtId="3" fontId="15" fillId="20" borderId="154" xfId="14" applyNumberFormat="1" applyFont="1" applyFill="1" applyBorder="1" applyAlignment="1">
      <alignment horizontal="right" wrapText="1"/>
    </xf>
    <xf numFmtId="3" fontId="15" fillId="21" borderId="154" xfId="14" applyNumberFormat="1" applyFont="1" applyFill="1" applyBorder="1" applyAlignment="1">
      <alignment horizontal="right" wrapText="1"/>
    </xf>
    <xf numFmtId="3" fontId="15" fillId="21" borderId="183" xfId="14" applyNumberFormat="1" applyFont="1" applyFill="1" applyBorder="1" applyAlignment="1">
      <alignment horizontal="right" wrapText="1"/>
    </xf>
    <xf numFmtId="3" fontId="15" fillId="21" borderId="158" xfId="14" applyNumberFormat="1" applyFont="1" applyFill="1" applyBorder="1" applyAlignment="1">
      <alignment horizontal="right" wrapText="1"/>
    </xf>
    <xf numFmtId="3" fontId="15" fillId="20" borderId="159" xfId="14" applyNumberFormat="1" applyFont="1" applyFill="1" applyBorder="1" applyProtection="1">
      <protection locked="0"/>
    </xf>
    <xf numFmtId="3" fontId="15" fillId="23" borderId="158" xfId="14" applyNumberFormat="1" applyFont="1" applyFill="1" applyBorder="1" applyAlignment="1">
      <alignment horizontal="right" wrapText="1"/>
    </xf>
    <xf numFmtId="3" fontId="15" fillId="24" borderId="194" xfId="14" applyNumberFormat="1" applyFont="1" applyFill="1" applyBorder="1" applyAlignment="1">
      <alignment horizontal="right" wrapText="1"/>
    </xf>
    <xf numFmtId="3" fontId="15" fillId="23" borderId="160" xfId="14" applyNumberFormat="1" applyFont="1" applyFill="1" applyBorder="1" applyAlignment="1">
      <alignment horizontal="right" wrapText="1"/>
    </xf>
    <xf numFmtId="3" fontId="15" fillId="23" borderId="154" xfId="14" applyNumberFormat="1" applyFont="1" applyFill="1" applyBorder="1" applyAlignment="1">
      <alignment horizontal="right" wrapText="1"/>
    </xf>
    <xf numFmtId="3" fontId="15" fillId="25" borderId="154" xfId="14" applyNumberFormat="1" applyFont="1" applyFill="1" applyBorder="1" applyAlignment="1">
      <alignment horizontal="right" wrapText="1"/>
    </xf>
    <xf numFmtId="3" fontId="15" fillId="25" borderId="183" xfId="14" applyNumberFormat="1" applyFont="1" applyFill="1" applyBorder="1" applyAlignment="1">
      <alignment horizontal="right" wrapText="1"/>
    </xf>
    <xf numFmtId="3" fontId="15" fillId="11" borderId="198" xfId="14" applyNumberFormat="1" applyFont="1" applyFill="1" applyBorder="1" applyAlignment="1">
      <alignment horizontal="right" wrapText="1"/>
    </xf>
    <xf numFmtId="3" fontId="15" fillId="26" borderId="159" xfId="14" applyNumberFormat="1" applyFont="1" applyFill="1" applyBorder="1" applyAlignment="1">
      <alignment horizontal="right" wrapText="1"/>
    </xf>
    <xf numFmtId="3" fontId="15" fillId="11" borderId="157" xfId="14" applyNumberFormat="1" applyFont="1" applyFill="1" applyBorder="1" applyAlignment="1">
      <alignment horizontal="right" wrapText="1"/>
    </xf>
    <xf numFmtId="3" fontId="15" fillId="11" borderId="192" xfId="14" applyNumberFormat="1" applyFont="1" applyFill="1" applyBorder="1" applyAlignment="1">
      <alignment horizontal="right" wrapText="1"/>
    </xf>
    <xf numFmtId="1" fontId="15" fillId="11" borderId="158" xfId="14" applyNumberFormat="1" applyFont="1" applyFill="1" applyBorder="1" applyAlignment="1">
      <alignment horizontal="right" wrapText="1"/>
    </xf>
    <xf numFmtId="3" fontId="15" fillId="11" borderId="158" xfId="14" applyNumberFormat="1" applyFont="1" applyFill="1" applyBorder="1" applyAlignment="1">
      <alignment horizontal="right" wrapText="1"/>
    </xf>
    <xf numFmtId="3" fontId="15" fillId="11" borderId="194" xfId="14" applyNumberFormat="1" applyFont="1" applyFill="1" applyBorder="1" applyAlignment="1">
      <alignment horizontal="right" wrapText="1"/>
    </xf>
    <xf numFmtId="3" fontId="15" fillId="11" borderId="160" xfId="14" applyNumberFormat="1" applyFont="1" applyFill="1" applyBorder="1" applyAlignment="1">
      <alignment horizontal="right" wrapText="1"/>
    </xf>
    <xf numFmtId="3" fontId="15" fillId="11" borderId="154" xfId="14" applyNumberFormat="1" applyFont="1" applyFill="1" applyBorder="1" applyAlignment="1">
      <alignment horizontal="right" wrapText="1"/>
    </xf>
    <xf numFmtId="1" fontId="83" fillId="17" borderId="161" xfId="12" applyNumberFormat="1" applyFont="1" applyFill="1" applyBorder="1" applyAlignment="1">
      <alignment horizontal="left" vertical="center" wrapText="1" indent="1"/>
    </xf>
    <xf numFmtId="3" fontId="36" fillId="26" borderId="198" xfId="14" applyNumberFormat="1" applyFont="1" applyFill="1" applyBorder="1" applyAlignment="1">
      <alignment horizontal="right" wrapText="1"/>
    </xf>
    <xf numFmtId="3" fontId="15" fillId="11" borderId="159" xfId="14" applyNumberFormat="1" applyFont="1" applyFill="1" applyBorder="1" applyAlignment="1">
      <alignment horizontal="right" wrapText="1"/>
    </xf>
    <xf numFmtId="3" fontId="36" fillId="20" borderId="158" xfId="14" applyNumberFormat="1" applyFont="1" applyFill="1" applyBorder="1" applyAlignment="1">
      <alignment horizontal="right" wrapText="1"/>
    </xf>
    <xf numFmtId="3" fontId="36" fillId="21" borderId="194" xfId="14" applyNumberFormat="1" applyFont="1" applyFill="1" applyBorder="1" applyAlignment="1">
      <alignment horizontal="right" wrapText="1"/>
    </xf>
    <xf numFmtId="3" fontId="36" fillId="22" borderId="194" xfId="14" applyNumberFormat="1" applyFont="1" applyFill="1" applyBorder="1" applyAlignment="1">
      <alignment horizontal="right" wrapText="1"/>
    </xf>
    <xf numFmtId="3" fontId="36" fillId="20" borderId="194" xfId="14" applyNumberFormat="1" applyFont="1" applyFill="1" applyBorder="1" applyAlignment="1">
      <alignment horizontal="right" wrapText="1"/>
    </xf>
    <xf numFmtId="3" fontId="36" fillId="21" borderId="183" xfId="14" applyNumberFormat="1" applyFont="1" applyFill="1" applyBorder="1" applyAlignment="1">
      <alignment horizontal="right" wrapText="1"/>
    </xf>
    <xf numFmtId="1" fontId="84" fillId="17" borderId="154" xfId="14" applyNumberFormat="1" applyFont="1" applyFill="1" applyBorder="1" applyAlignment="1">
      <alignment horizontal="left" vertical="center" wrapText="1" indent="1"/>
    </xf>
    <xf numFmtId="3" fontId="15" fillId="20" borderId="132" xfId="14" applyNumberFormat="1" applyFont="1" applyFill="1" applyBorder="1" applyAlignment="1">
      <alignment horizontal="right" wrapText="1"/>
    </xf>
    <xf numFmtId="3" fontId="15" fillId="20" borderId="199" xfId="14" applyNumberFormat="1" applyFont="1" applyFill="1" applyBorder="1" applyAlignment="1">
      <alignment horizontal="right" wrapText="1"/>
    </xf>
    <xf numFmtId="3" fontId="15" fillId="20" borderId="200" xfId="14" applyNumberFormat="1" applyFont="1" applyFill="1" applyBorder="1" applyAlignment="1">
      <alignment horizontal="right" wrapText="1"/>
    </xf>
    <xf numFmtId="3" fontId="15" fillId="0" borderId="199" xfId="14" applyNumberFormat="1" applyFont="1" applyFill="1" applyBorder="1" applyAlignment="1">
      <alignment horizontal="right" wrapText="1"/>
    </xf>
    <xf numFmtId="1" fontId="15" fillId="20" borderId="201" xfId="14" applyNumberFormat="1" applyFont="1" applyFill="1" applyBorder="1" applyAlignment="1">
      <alignment horizontal="right" wrapText="1"/>
    </xf>
    <xf numFmtId="3" fontId="15" fillId="0" borderId="200" xfId="14" applyNumberFormat="1" applyFont="1" applyFill="1" applyBorder="1" applyAlignment="1">
      <alignment horizontal="right" wrapText="1"/>
    </xf>
    <xf numFmtId="3" fontId="15" fillId="20" borderId="201" xfId="14" applyNumberFormat="1" applyFont="1" applyFill="1" applyBorder="1" applyAlignment="1">
      <alignment horizontal="right" wrapText="1"/>
    </xf>
    <xf numFmtId="3" fontId="15" fillId="17" borderId="200" xfId="14" applyNumberFormat="1" applyFont="1" applyFill="1" applyBorder="1" applyAlignment="1">
      <alignment horizontal="right" wrapText="1"/>
    </xf>
    <xf numFmtId="3" fontId="15" fillId="17" borderId="197" xfId="14" applyNumberFormat="1" applyFont="1" applyFill="1" applyBorder="1" applyAlignment="1">
      <alignment horizontal="right" wrapText="1"/>
    </xf>
    <xf numFmtId="3" fontId="15" fillId="22" borderId="197" xfId="14" applyNumberFormat="1" applyFont="1" applyFill="1" applyBorder="1" applyAlignment="1">
      <alignment horizontal="right" wrapText="1"/>
    </xf>
    <xf numFmtId="3" fontId="15" fillId="20" borderId="197" xfId="14" applyNumberFormat="1" applyFont="1" applyFill="1" applyBorder="1" applyAlignment="1">
      <alignment horizontal="right" wrapText="1"/>
    </xf>
    <xf numFmtId="3" fontId="15" fillId="17" borderId="202" xfId="14" applyNumberFormat="1" applyFont="1" applyFill="1" applyBorder="1" applyAlignment="1">
      <alignment horizontal="right" wrapText="1"/>
    </xf>
    <xf numFmtId="3" fontId="15" fillId="20" borderId="163" xfId="14" applyNumberFormat="1" applyFont="1" applyFill="1" applyBorder="1" applyAlignment="1">
      <alignment horizontal="right" wrapText="1"/>
    </xf>
    <xf numFmtId="3" fontId="15" fillId="20" borderId="161" xfId="14" applyNumberFormat="1" applyFont="1" applyFill="1" applyBorder="1" applyAlignment="1">
      <alignment horizontal="right" wrapText="1"/>
    </xf>
    <xf numFmtId="1" fontId="83" fillId="17" borderId="154" xfId="14" applyNumberFormat="1" applyFont="1" applyFill="1" applyBorder="1" applyAlignment="1">
      <alignment horizontal="left" vertical="center" wrapText="1" indent="1"/>
    </xf>
    <xf numFmtId="3" fontId="36" fillId="20" borderId="132" xfId="14" applyNumberFormat="1" applyFont="1" applyFill="1" applyBorder="1" applyAlignment="1">
      <alignment horizontal="right" wrapText="1"/>
    </xf>
    <xf numFmtId="1" fontId="36" fillId="20" borderId="132" xfId="14" applyNumberFormat="1" applyFont="1" applyFill="1" applyBorder="1" applyAlignment="1">
      <alignment horizontal="right" wrapText="1"/>
    </xf>
    <xf numFmtId="3" fontId="36" fillId="20" borderId="201" xfId="14" applyNumberFormat="1" applyFont="1" applyFill="1" applyBorder="1" applyAlignment="1">
      <alignment horizontal="right" wrapText="1"/>
    </xf>
    <xf numFmtId="3" fontId="36" fillId="20" borderId="197" xfId="14" applyNumberFormat="1" applyFont="1" applyFill="1" applyBorder="1" applyAlignment="1">
      <alignment horizontal="right" wrapText="1"/>
    </xf>
    <xf numFmtId="3" fontId="15" fillId="17" borderId="203" xfId="14" applyNumberFormat="1" applyFont="1" applyFill="1" applyBorder="1" applyAlignment="1">
      <alignment horizontal="right" wrapText="1"/>
    </xf>
    <xf numFmtId="3" fontId="36" fillId="20" borderId="8" xfId="14" applyNumberFormat="1" applyFont="1" applyFill="1" applyBorder="1" applyAlignment="1">
      <alignment horizontal="right" wrapText="1"/>
    </xf>
    <xf numFmtId="3" fontId="15" fillId="20" borderId="8" xfId="14" applyNumberFormat="1" applyFont="1" applyFill="1" applyBorder="1" applyAlignment="1">
      <alignment horizontal="right" wrapText="1"/>
    </xf>
    <xf numFmtId="3" fontId="36" fillId="21" borderId="160" xfId="14" applyNumberFormat="1" applyFont="1" applyFill="1" applyBorder="1" applyAlignment="1">
      <alignment horizontal="right" wrapText="1"/>
    </xf>
    <xf numFmtId="3" fontId="85" fillId="20" borderId="132" xfId="14" applyNumberFormat="1" applyFont="1" applyFill="1" applyBorder="1" applyAlignment="1">
      <alignment horizontal="right" wrapText="1"/>
    </xf>
    <xf numFmtId="3" fontId="37" fillId="20" borderId="159" xfId="14" applyNumberFormat="1" applyFont="1" applyFill="1" applyBorder="1" applyAlignment="1">
      <alignment horizontal="right" wrapText="1"/>
    </xf>
    <xf numFmtId="3" fontId="85" fillId="20" borderId="199" xfId="14" applyNumberFormat="1" applyFont="1" applyFill="1" applyBorder="1" applyAlignment="1">
      <alignment horizontal="right" wrapText="1"/>
    </xf>
    <xf numFmtId="3" fontId="85" fillId="20" borderId="200" xfId="14" applyNumberFormat="1" applyFont="1" applyFill="1" applyBorder="1" applyAlignment="1">
      <alignment horizontal="right" wrapText="1"/>
    </xf>
    <xf numFmtId="3" fontId="37" fillId="0" borderId="199" xfId="14" applyNumberFormat="1" applyFont="1" applyFill="1" applyBorder="1" applyAlignment="1">
      <alignment horizontal="right" wrapText="1"/>
    </xf>
    <xf numFmtId="1" fontId="37" fillId="20" borderId="201" xfId="14" applyNumberFormat="1" applyFont="1" applyFill="1" applyBorder="1" applyAlignment="1">
      <alignment horizontal="right" wrapText="1"/>
    </xf>
    <xf numFmtId="3" fontId="85" fillId="17" borderId="158" xfId="14" applyNumberFormat="1" applyFont="1" applyFill="1" applyBorder="1" applyAlignment="1">
      <alignment horizontal="right" wrapText="1"/>
    </xf>
    <xf numFmtId="174" fontId="85" fillId="0" borderId="185" xfId="14" applyNumberFormat="1" applyFont="1" applyFill="1" applyBorder="1" applyAlignment="1">
      <alignment horizontal="right" wrapText="1"/>
    </xf>
    <xf numFmtId="3" fontId="37" fillId="0" borderId="200" xfId="14" applyNumberFormat="1" applyFont="1" applyFill="1" applyBorder="1" applyAlignment="1">
      <alignment horizontal="right" wrapText="1"/>
    </xf>
    <xf numFmtId="3" fontId="85" fillId="20" borderId="201" xfId="14" applyNumberFormat="1" applyFont="1" applyFill="1" applyBorder="1" applyAlignment="1">
      <alignment horizontal="right" wrapText="1"/>
    </xf>
    <xf numFmtId="3" fontId="37" fillId="17" borderId="193" xfId="14" applyNumberFormat="1" applyFont="1" applyFill="1" applyBorder="1" applyAlignment="1">
      <alignment horizontal="right" wrapText="1"/>
    </xf>
    <xf numFmtId="3" fontId="37" fillId="17" borderId="200" xfId="14" applyNumberFormat="1" applyFont="1" applyFill="1" applyBorder="1" applyAlignment="1">
      <alignment horizontal="right" wrapText="1"/>
    </xf>
    <xf numFmtId="3" fontId="37" fillId="17" borderId="197" xfId="14" applyNumberFormat="1" applyFont="1" applyFill="1" applyBorder="1" applyAlignment="1">
      <alignment horizontal="right" wrapText="1"/>
    </xf>
    <xf numFmtId="3" fontId="85" fillId="22" borderId="197" xfId="14" applyNumberFormat="1" applyFont="1" applyFill="1" applyBorder="1" applyAlignment="1">
      <alignment horizontal="right" wrapText="1"/>
    </xf>
    <xf numFmtId="3" fontId="85" fillId="20" borderId="197" xfId="14" applyNumberFormat="1" applyFont="1" applyFill="1" applyBorder="1" applyAlignment="1">
      <alignment horizontal="right" wrapText="1"/>
    </xf>
    <xf numFmtId="3" fontId="37" fillId="17" borderId="203" xfId="14" applyNumberFormat="1" applyFont="1" applyFill="1" applyBorder="1" applyAlignment="1">
      <alignment horizontal="right" wrapText="1"/>
    </xf>
    <xf numFmtId="3" fontId="18" fillId="27" borderId="8" xfId="7" applyNumberFormat="1" applyFill="1" applyBorder="1"/>
    <xf numFmtId="0" fontId="18" fillId="27" borderId="8" xfId="7" applyFill="1" applyBorder="1"/>
    <xf numFmtId="3" fontId="15" fillId="21" borderId="160" xfId="14" applyNumberFormat="1" applyFont="1" applyFill="1" applyBorder="1" applyAlignment="1">
      <alignment horizontal="right" wrapText="1"/>
    </xf>
    <xf numFmtId="175" fontId="18" fillId="20" borderId="159" xfId="19" applyNumberFormat="1" applyFill="1" applyBorder="1" applyAlignment="1">
      <alignment horizontal="right" wrapText="1"/>
    </xf>
    <xf numFmtId="1" fontId="84" fillId="17" borderId="154" xfId="12" applyNumberFormat="1" applyFont="1" applyFill="1" applyBorder="1" applyAlignment="1">
      <alignment horizontal="left" vertical="center" wrapText="1" indent="1"/>
    </xf>
    <xf numFmtId="1" fontId="82" fillId="17" borderId="154" xfId="14" applyNumberFormat="1" applyFont="1" applyFill="1" applyBorder="1" applyAlignment="1">
      <alignment horizontal="left" vertical="center" wrapText="1" indent="1"/>
    </xf>
    <xf numFmtId="3" fontId="15" fillId="20" borderId="156" xfId="14" applyNumberFormat="1" applyFont="1" applyFill="1" applyBorder="1" applyAlignment="1">
      <alignment horizontal="right" wrapText="1"/>
    </xf>
    <xf numFmtId="3" fontId="15" fillId="20" borderId="136" xfId="14" applyNumberFormat="1" applyFont="1" applyFill="1" applyBorder="1" applyAlignment="1">
      <alignment horizontal="right" wrapText="1"/>
    </xf>
    <xf numFmtId="3" fontId="15" fillId="20" borderId="131" xfId="14" applyNumberFormat="1" applyFont="1" applyFill="1" applyBorder="1" applyAlignment="1">
      <alignment horizontal="right" wrapText="1"/>
    </xf>
    <xf numFmtId="3" fontId="15" fillId="20" borderId="191" xfId="14" applyNumberFormat="1" applyFont="1" applyFill="1" applyBorder="1" applyAlignment="1">
      <alignment horizontal="right" wrapText="1"/>
    </xf>
    <xf numFmtId="1" fontId="82" fillId="17" borderId="161" xfId="14" applyNumberFormat="1" applyFont="1" applyFill="1" applyBorder="1" applyAlignment="1">
      <alignment horizontal="left" vertical="center" wrapText="1" indent="1"/>
    </xf>
    <xf numFmtId="3" fontId="15" fillId="20" borderId="204" xfId="14" applyNumberFormat="1" applyFont="1" applyFill="1" applyBorder="1" applyProtection="1">
      <protection locked="0"/>
    </xf>
    <xf numFmtId="1" fontId="82" fillId="17" borderId="161" xfId="12" applyNumberFormat="1" applyFont="1" applyFill="1" applyBorder="1" applyAlignment="1">
      <alignment horizontal="left" vertical="center" wrapText="1" indent="1"/>
    </xf>
    <xf numFmtId="3" fontId="15" fillId="20" borderId="200" xfId="14" applyNumberFormat="1" applyFont="1" applyFill="1" applyBorder="1"/>
    <xf numFmtId="3" fontId="15" fillId="0" borderId="199" xfId="14" applyNumberFormat="1" applyFont="1" applyBorder="1" applyProtection="1">
      <protection locked="0"/>
    </xf>
    <xf numFmtId="1" fontId="15" fillId="20" borderId="201" xfId="14" applyNumberFormat="1" applyFont="1" applyFill="1" applyBorder="1" applyProtection="1">
      <protection locked="0"/>
    </xf>
    <xf numFmtId="3" fontId="15" fillId="17" borderId="201" xfId="14" applyNumberFormat="1" applyFont="1" applyFill="1" applyBorder="1" applyAlignment="1">
      <alignment horizontal="right" wrapText="1"/>
    </xf>
    <xf numFmtId="174" fontId="15" fillId="0" borderId="204" xfId="14" applyNumberFormat="1" applyFont="1" applyFill="1" applyBorder="1" applyAlignment="1">
      <alignment horizontal="right" wrapText="1"/>
    </xf>
    <xf numFmtId="3" fontId="15" fillId="0" borderId="200" xfId="14" applyNumberFormat="1" applyFont="1" applyBorder="1" applyProtection="1">
      <protection locked="0"/>
    </xf>
    <xf numFmtId="3" fontId="15" fillId="20" borderId="201" xfId="14" applyNumberFormat="1" applyFont="1" applyFill="1" applyBorder="1" applyProtection="1">
      <protection locked="0"/>
    </xf>
    <xf numFmtId="174" fontId="15" fillId="0" borderId="205" xfId="14" applyNumberFormat="1" applyFont="1" applyFill="1" applyBorder="1" applyAlignment="1">
      <alignment horizontal="right" wrapText="1"/>
    </xf>
    <xf numFmtId="3" fontId="15" fillId="17" borderId="206" xfId="14" applyNumberFormat="1" applyFont="1" applyFill="1" applyBorder="1" applyAlignment="1">
      <alignment horizontal="right" wrapText="1"/>
    </xf>
    <xf numFmtId="174" fontId="15" fillId="0" borderId="207" xfId="14" applyNumberFormat="1" applyFont="1" applyFill="1" applyBorder="1" applyAlignment="1">
      <alignment horizontal="right" wrapText="1"/>
    </xf>
    <xf numFmtId="174" fontId="15" fillId="17" borderId="201" xfId="14" applyNumberFormat="1" applyFont="1" applyFill="1" applyBorder="1" applyAlignment="1">
      <alignment horizontal="right" wrapText="1"/>
    </xf>
    <xf numFmtId="174" fontId="15" fillId="0" borderId="208" xfId="14" applyNumberFormat="1" applyFont="1" applyFill="1" applyBorder="1" applyAlignment="1">
      <alignment horizontal="right" wrapText="1"/>
    </xf>
    <xf numFmtId="3" fontId="15" fillId="0" borderId="197" xfId="14" applyNumberFormat="1" applyFont="1" applyBorder="1" applyProtection="1">
      <protection locked="0"/>
    </xf>
    <xf numFmtId="3" fontId="15" fillId="21" borderId="197" xfId="14" applyNumberFormat="1" applyFont="1" applyFill="1" applyBorder="1" applyAlignment="1">
      <alignment horizontal="right" wrapText="1"/>
    </xf>
    <xf numFmtId="3" fontId="15" fillId="22" borderId="197" xfId="14" applyNumberFormat="1" applyFont="1" applyFill="1" applyBorder="1" applyProtection="1">
      <protection locked="0"/>
    </xf>
    <xf numFmtId="3" fontId="15" fillId="20" borderId="197" xfId="14" applyNumberFormat="1" applyFont="1" applyFill="1" applyBorder="1" applyProtection="1">
      <protection locked="0"/>
    </xf>
    <xf numFmtId="174" fontId="15" fillId="17" borderId="197" xfId="14" applyNumberFormat="1" applyFont="1" applyFill="1" applyBorder="1" applyAlignment="1">
      <alignment horizontal="right" wrapText="1"/>
    </xf>
    <xf numFmtId="3" fontId="15" fillId="0" borderId="202" xfId="14" applyNumberFormat="1" applyFont="1" applyBorder="1" applyProtection="1">
      <protection locked="0"/>
    </xf>
    <xf numFmtId="3" fontId="15" fillId="20" borderId="163" xfId="14" applyNumberFormat="1" applyFont="1" applyFill="1" applyBorder="1" applyProtection="1">
      <protection locked="0"/>
    </xf>
    <xf numFmtId="3" fontId="15" fillId="20" borderId="161" xfId="14" applyNumberFormat="1" applyFont="1" applyFill="1" applyBorder="1" applyProtection="1">
      <protection locked="0"/>
    </xf>
    <xf numFmtId="3" fontId="15" fillId="21" borderId="161" xfId="14" applyNumberFormat="1" applyFont="1" applyFill="1" applyBorder="1" applyAlignment="1">
      <alignment horizontal="right" wrapText="1"/>
    </xf>
    <xf numFmtId="3" fontId="15" fillId="21" borderId="133" xfId="14" applyNumberFormat="1" applyFont="1" applyFill="1" applyBorder="1" applyAlignment="1">
      <alignment horizontal="right" wrapText="1"/>
    </xf>
    <xf numFmtId="3" fontId="15" fillId="21" borderId="201" xfId="14" applyNumberFormat="1" applyFont="1" applyFill="1" applyBorder="1" applyAlignment="1">
      <alignment horizontal="right" wrapText="1"/>
    </xf>
    <xf numFmtId="1" fontId="72" fillId="0" borderId="209" xfId="12" applyNumberFormat="1" applyFont="1" applyFill="1" applyBorder="1" applyAlignment="1">
      <alignment horizontal="left" vertical="center" wrapText="1" indent="1"/>
    </xf>
    <xf numFmtId="3" fontId="15" fillId="0" borderId="172" xfId="14" applyNumberFormat="1" applyFont="1" applyFill="1" applyBorder="1" applyProtection="1">
      <protection locked="0"/>
    </xf>
    <xf numFmtId="3" fontId="15" fillId="0" borderId="174" xfId="14" applyNumberFormat="1" applyFont="1" applyFill="1" applyBorder="1" applyProtection="1">
      <protection locked="0"/>
    </xf>
    <xf numFmtId="3" fontId="15" fillId="0" borderId="172" xfId="14" applyNumberFormat="1" applyFont="1" applyFill="1" applyBorder="1" applyAlignment="1">
      <alignment horizontal="right" wrapText="1"/>
    </xf>
    <xf numFmtId="3" fontId="15" fillId="0" borderId="175" xfId="14" applyNumberFormat="1" applyFont="1" applyFill="1" applyBorder="1"/>
    <xf numFmtId="1" fontId="15" fillId="0" borderId="173" xfId="14" applyNumberFormat="1" applyFont="1" applyFill="1" applyBorder="1" applyProtection="1">
      <protection locked="0"/>
    </xf>
    <xf numFmtId="3" fontId="15" fillId="0" borderId="173" xfId="14" applyNumberFormat="1" applyFont="1" applyFill="1" applyBorder="1" applyAlignment="1">
      <alignment horizontal="right" wrapText="1"/>
    </xf>
    <xf numFmtId="174" fontId="15" fillId="0" borderId="174" xfId="14" applyNumberFormat="1" applyFont="1" applyFill="1" applyBorder="1" applyAlignment="1">
      <alignment horizontal="right" wrapText="1"/>
    </xf>
    <xf numFmtId="3" fontId="15" fillId="0" borderId="175" xfId="14" applyNumberFormat="1" applyFont="1" applyFill="1" applyBorder="1" applyProtection="1">
      <protection locked="0"/>
    </xf>
    <xf numFmtId="3" fontId="15" fillId="0" borderId="173" xfId="14" applyNumberFormat="1" applyFont="1" applyFill="1" applyBorder="1" applyProtection="1">
      <protection locked="0"/>
    </xf>
    <xf numFmtId="174" fontId="15" fillId="0" borderId="210" xfId="14" applyNumberFormat="1" applyFont="1" applyFill="1" applyBorder="1" applyAlignment="1">
      <alignment horizontal="right" wrapText="1"/>
    </xf>
    <xf numFmtId="3" fontId="15" fillId="0" borderId="211" xfId="14" applyNumberFormat="1" applyFont="1" applyFill="1" applyBorder="1" applyAlignment="1">
      <alignment horizontal="right" wrapText="1"/>
    </xf>
    <xf numFmtId="174" fontId="15" fillId="0" borderId="211" xfId="14" applyNumberFormat="1" applyFont="1" applyFill="1" applyBorder="1" applyAlignment="1">
      <alignment horizontal="right" wrapText="1"/>
    </xf>
    <xf numFmtId="174" fontId="15" fillId="0" borderId="173" xfId="14" applyNumberFormat="1" applyFont="1" applyFill="1" applyBorder="1" applyAlignment="1">
      <alignment horizontal="right" wrapText="1"/>
    </xf>
    <xf numFmtId="174" fontId="15" fillId="0" borderId="212" xfId="14" applyNumberFormat="1" applyFont="1" applyFill="1" applyBorder="1" applyAlignment="1">
      <alignment horizontal="right" wrapText="1"/>
    </xf>
    <xf numFmtId="3" fontId="15" fillId="0" borderId="213" xfId="14" applyNumberFormat="1" applyFont="1" applyFill="1" applyBorder="1" applyProtection="1">
      <protection locked="0"/>
    </xf>
    <xf numFmtId="3" fontId="15" fillId="0" borderId="213" xfId="14" applyNumberFormat="1" applyFont="1" applyFill="1" applyBorder="1" applyAlignment="1">
      <alignment horizontal="right" wrapText="1"/>
    </xf>
    <xf numFmtId="174" fontId="15" fillId="0" borderId="214" xfId="14" applyNumberFormat="1" applyFont="1" applyFill="1" applyBorder="1" applyAlignment="1">
      <alignment horizontal="right" wrapText="1"/>
    </xf>
    <xf numFmtId="3" fontId="15" fillId="0" borderId="179" xfId="14" applyNumberFormat="1" applyFont="1" applyFill="1" applyBorder="1" applyProtection="1">
      <protection locked="0"/>
    </xf>
    <xf numFmtId="3" fontId="15" fillId="0" borderId="215" xfId="14" applyNumberFormat="1" applyFont="1" applyFill="1" applyBorder="1" applyProtection="1">
      <protection locked="0"/>
    </xf>
    <xf numFmtId="3" fontId="15" fillId="0" borderId="209" xfId="14" applyNumberFormat="1" applyFont="1" applyFill="1" applyBorder="1" applyProtection="1">
      <protection locked="0"/>
    </xf>
    <xf numFmtId="3" fontId="15" fillId="0" borderId="209" xfId="14" applyNumberFormat="1" applyFont="1" applyFill="1" applyBorder="1" applyAlignment="1">
      <alignment horizontal="right" wrapText="1"/>
    </xf>
    <xf numFmtId="1" fontId="15" fillId="0" borderId="0" xfId="14" applyNumberFormat="1" applyFont="1"/>
    <xf numFmtId="0" fontId="86" fillId="0" borderId="0" xfId="7" applyFont="1"/>
    <xf numFmtId="0" fontId="88" fillId="0" borderId="0" xfId="7" applyFont="1"/>
    <xf numFmtId="0" fontId="90" fillId="0" borderId="216" xfId="7" applyFont="1" applyBorder="1" applyAlignment="1">
      <alignment horizontal="center"/>
    </xf>
    <xf numFmtId="0" fontId="90" fillId="0" borderId="217" xfId="7" applyFont="1" applyBorder="1" applyAlignment="1">
      <alignment horizontal="center"/>
    </xf>
    <xf numFmtId="0" fontId="86" fillId="0" borderId="217" xfId="7" applyFont="1" applyBorder="1" applyAlignment="1">
      <alignment horizontal="center"/>
    </xf>
    <xf numFmtId="0" fontId="86" fillId="0" borderId="218" xfId="7" applyFont="1" applyBorder="1"/>
    <xf numFmtId="0" fontId="86" fillId="0" borderId="146" xfId="7" applyFont="1" applyBorder="1"/>
    <xf numFmtId="0" fontId="86" fillId="0" borderId="165" xfId="7" applyFont="1" applyBorder="1"/>
    <xf numFmtId="0" fontId="86" fillId="0" borderId="143" xfId="7" applyFont="1" applyBorder="1" applyAlignment="1">
      <alignment horizontal="center"/>
    </xf>
    <xf numFmtId="0" fontId="86" fillId="0" borderId="133" xfId="7" applyFont="1" applyBorder="1" applyAlignment="1">
      <alignment horizontal="center"/>
    </xf>
    <xf numFmtId="0" fontId="91" fillId="0" borderId="219" xfId="7" applyFont="1" applyBorder="1" applyAlignment="1">
      <alignment horizontal="left"/>
    </xf>
    <xf numFmtId="0" fontId="86" fillId="0" borderId="219" xfId="7" applyFont="1" applyBorder="1" applyAlignment="1">
      <alignment horizontal="center"/>
    </xf>
    <xf numFmtId="0" fontId="86" fillId="0" borderId="196" xfId="7" applyFont="1" applyBorder="1"/>
    <xf numFmtId="0" fontId="86" fillId="0" borderId="155" xfId="7" applyFont="1" applyBorder="1"/>
    <xf numFmtId="0" fontId="86" fillId="0" borderId="192" xfId="7" applyFont="1" applyBorder="1"/>
    <xf numFmtId="0" fontId="86" fillId="0" borderId="136" xfId="7" applyFont="1" applyBorder="1" applyAlignment="1">
      <alignment horizontal="center"/>
    </xf>
    <xf numFmtId="0" fontId="86" fillId="0" borderId="183" xfId="7" applyFont="1" applyBorder="1" applyAlignment="1">
      <alignment horizontal="left"/>
    </xf>
    <xf numFmtId="0" fontId="89" fillId="0" borderId="184" xfId="7" applyFont="1" applyBorder="1" applyAlignment="1">
      <alignment horizontal="left"/>
    </xf>
    <xf numFmtId="0" fontId="89" fillId="0" borderId="219" xfId="7" applyFont="1" applyBorder="1" applyAlignment="1">
      <alignment horizontal="center"/>
    </xf>
    <xf numFmtId="0" fontId="86" fillId="0" borderId="201" xfId="7" applyFont="1" applyBorder="1" applyAlignment="1">
      <alignment horizontal="center"/>
    </xf>
    <xf numFmtId="0" fontId="86" fillId="0" borderId="172" xfId="7" applyFont="1" applyBorder="1" applyAlignment="1">
      <alignment horizontal="center"/>
    </xf>
    <xf numFmtId="0" fontId="86" fillId="0" borderId="173" xfId="7" applyFont="1" applyBorder="1" applyAlignment="1">
      <alignment horizontal="center"/>
    </xf>
    <xf numFmtId="0" fontId="86" fillId="0" borderId="220" xfId="7" applyFont="1" applyBorder="1" applyAlignment="1">
      <alignment horizontal="center"/>
    </xf>
    <xf numFmtId="0" fontId="86" fillId="0" borderId="180" xfId="7" applyFont="1" applyBorder="1" applyAlignment="1">
      <alignment horizontal="center"/>
    </xf>
    <xf numFmtId="0" fontId="86" fillId="0" borderId="148" xfId="7" applyFont="1" applyBorder="1" applyAlignment="1">
      <alignment horizontal="center" vertical="center"/>
    </xf>
    <xf numFmtId="0" fontId="87" fillId="0" borderId="149" xfId="7" applyFont="1" applyBorder="1" applyAlignment="1">
      <alignment horizontal="center"/>
    </xf>
    <xf numFmtId="0" fontId="86" fillId="0" borderId="149" xfId="7" applyFont="1" applyBorder="1"/>
    <xf numFmtId="0" fontId="86" fillId="0" borderId="165" xfId="7" applyFont="1" applyBorder="1" applyAlignment="1">
      <alignment horizontal="right"/>
    </xf>
    <xf numFmtId="1" fontId="86" fillId="0" borderId="165" xfId="7" applyNumberFormat="1" applyFont="1" applyBorder="1"/>
    <xf numFmtId="1" fontId="86" fillId="0" borderId="149" xfId="7" applyNumberFormat="1" applyFont="1" applyBorder="1"/>
    <xf numFmtId="0" fontId="86" fillId="0" borderId="159" xfId="7" applyFont="1" applyBorder="1"/>
    <xf numFmtId="0" fontId="92" fillId="0" borderId="157" xfId="7" applyFont="1" applyBorder="1" applyAlignment="1">
      <alignment horizontal="left" vertical="center"/>
    </xf>
    <xf numFmtId="1" fontId="93" fillId="17" borderId="158" xfId="7" applyNumberFormat="1" applyFont="1" applyFill="1" applyBorder="1" applyAlignment="1">
      <alignment horizontal="left"/>
    </xf>
    <xf numFmtId="1" fontId="94" fillId="0" borderId="158" xfId="7" applyNumberFormat="1" applyFont="1" applyBorder="1"/>
    <xf numFmtId="0" fontId="94" fillId="0" borderId="158" xfId="7" applyFont="1" applyBorder="1"/>
    <xf numFmtId="0" fontId="94" fillId="0" borderId="159" xfId="7" applyFont="1" applyBorder="1"/>
    <xf numFmtId="1" fontId="89" fillId="17" borderId="158" xfId="7" applyNumberFormat="1" applyFont="1" applyFill="1" applyBorder="1" applyAlignment="1">
      <alignment horizontal="left" vertical="top"/>
    </xf>
    <xf numFmtId="1" fontId="86" fillId="0" borderId="158" xfId="7" applyNumberFormat="1" applyFont="1" applyBorder="1"/>
    <xf numFmtId="0" fontId="86" fillId="0" borderId="158" xfId="7" applyFont="1" applyBorder="1"/>
    <xf numFmtId="0" fontId="95" fillId="0" borderId="158" xfId="7" applyFont="1" applyBorder="1"/>
    <xf numFmtId="1" fontId="86" fillId="0" borderId="159" xfId="7" applyNumberFormat="1" applyFont="1" applyBorder="1"/>
    <xf numFmtId="1" fontId="96" fillId="17" borderId="158" xfId="7" applyNumberFormat="1" applyFont="1" applyFill="1" applyBorder="1" applyAlignment="1">
      <alignment horizontal="left" vertical="top"/>
    </xf>
    <xf numFmtId="1" fontId="89" fillId="17" borderId="158" xfId="7" applyNumberFormat="1" applyFont="1" applyFill="1" applyBorder="1" applyAlignment="1">
      <alignment horizontal="left" vertical="top" wrapText="1"/>
    </xf>
    <xf numFmtId="1" fontId="89" fillId="17" borderId="158" xfId="7" applyNumberFormat="1" applyFont="1" applyFill="1" applyBorder="1" applyAlignment="1">
      <alignment vertical="top" wrapText="1"/>
    </xf>
    <xf numFmtId="0" fontId="97" fillId="0" borderId="157" xfId="7" applyFont="1" applyBorder="1" applyAlignment="1">
      <alignment horizontal="left" vertical="center"/>
    </xf>
    <xf numFmtId="0" fontId="92" fillId="0" borderId="172" xfId="7" applyFont="1" applyBorder="1" applyAlignment="1">
      <alignment horizontal="left"/>
    </xf>
    <xf numFmtId="1" fontId="96" fillId="17" borderId="173" xfId="7" applyNumberFormat="1" applyFont="1" applyFill="1" applyBorder="1" applyAlignment="1">
      <alignment horizontal="left" vertical="top" wrapText="1"/>
    </xf>
    <xf numFmtId="1" fontId="86" fillId="0" borderId="201" xfId="7" applyNumberFormat="1" applyFont="1" applyBorder="1"/>
    <xf numFmtId="0" fontId="86" fillId="0" borderId="173" xfId="7" applyFont="1" applyBorder="1"/>
    <xf numFmtId="0" fontId="86" fillId="0" borderId="164" xfId="7" applyFont="1" applyBorder="1"/>
    <xf numFmtId="0" fontId="86" fillId="0" borderId="174" xfId="7" applyFont="1" applyBorder="1"/>
    <xf numFmtId="0" fontId="86" fillId="0" borderId="0" xfId="7" applyFont="1" applyBorder="1"/>
    <xf numFmtId="0" fontId="86" fillId="0" borderId="139" xfId="7" applyFont="1" applyBorder="1"/>
    <xf numFmtId="0" fontId="86" fillId="0" borderId="138" xfId="7" applyFont="1" applyBorder="1"/>
    <xf numFmtId="0" fontId="86" fillId="0" borderId="143" xfId="7" applyFont="1" applyBorder="1"/>
    <xf numFmtId="0" fontId="88" fillId="0" borderId="0" xfId="7" applyFont="1" applyAlignment="1"/>
    <xf numFmtId="3" fontId="86" fillId="0" borderId="132" xfId="7" applyNumberFormat="1" applyFont="1" applyBorder="1" applyAlignment="1">
      <alignment horizontal="center"/>
    </xf>
    <xf numFmtId="1" fontId="86" fillId="0" borderId="0" xfId="7" applyNumberFormat="1" applyFont="1" applyBorder="1" applyAlignment="1">
      <alignment horizontal="center"/>
    </xf>
    <xf numFmtId="0" fontId="86" fillId="0" borderId="0" xfId="7" applyFont="1" applyBorder="1" applyAlignment="1">
      <alignment horizontal="center"/>
    </xf>
    <xf numFmtId="2" fontId="86" fillId="0" borderId="0" xfId="7" applyNumberFormat="1" applyFont="1" applyBorder="1" applyAlignment="1">
      <alignment horizontal="center"/>
    </xf>
    <xf numFmtId="0" fontId="88" fillId="0" borderId="143" xfId="7" applyFont="1" applyBorder="1" applyAlignment="1">
      <alignment horizontal="center"/>
    </xf>
    <xf numFmtId="176" fontId="88" fillId="17" borderId="138" xfId="7" applyNumberFormat="1" applyFont="1" applyFill="1" applyBorder="1" applyAlignment="1">
      <alignment horizontal="center"/>
    </xf>
    <xf numFmtId="49" fontId="88" fillId="0" borderId="118" xfId="7" applyNumberFormat="1" applyFont="1" applyBorder="1" applyAlignment="1">
      <alignment horizontal="center"/>
    </xf>
    <xf numFmtId="49" fontId="88" fillId="0" borderId="139" xfId="7" applyNumberFormat="1" applyFont="1" applyBorder="1" applyAlignment="1">
      <alignment horizontal="center"/>
    </xf>
    <xf numFmtId="3" fontId="88" fillId="0" borderId="137" xfId="7" applyNumberFormat="1" applyFont="1" applyBorder="1" applyAlignment="1">
      <alignment horizontal="center"/>
    </xf>
    <xf numFmtId="0" fontId="88" fillId="0" borderId="137" xfId="7" applyFont="1" applyBorder="1" applyAlignment="1">
      <alignment horizontal="center"/>
    </xf>
    <xf numFmtId="0" fontId="88" fillId="0" borderId="180" xfId="7" applyFont="1" applyBorder="1" applyAlignment="1">
      <alignment horizontal="center"/>
    </xf>
    <xf numFmtId="1" fontId="88" fillId="0" borderId="115" xfId="7" applyNumberFormat="1" applyFont="1" applyBorder="1" applyAlignment="1">
      <alignment horizontal="center"/>
    </xf>
    <xf numFmtId="2" fontId="88" fillId="0" borderId="115" xfId="7" applyNumberFormat="1" applyFont="1" applyBorder="1" applyAlignment="1">
      <alignment horizontal="center"/>
    </xf>
    <xf numFmtId="2" fontId="88" fillId="0" borderId="182" xfId="7" applyNumberFormat="1" applyFont="1" applyBorder="1" applyAlignment="1">
      <alignment horizontal="center"/>
    </xf>
    <xf numFmtId="3" fontId="88" fillId="0" borderId="182" xfId="7" applyNumberFormat="1" applyFont="1" applyBorder="1" applyAlignment="1">
      <alignment horizontal="center"/>
    </xf>
    <xf numFmtId="0" fontId="88" fillId="0" borderId="182" xfId="7" applyFont="1" applyBorder="1" applyAlignment="1">
      <alignment horizontal="center"/>
    </xf>
    <xf numFmtId="4" fontId="88" fillId="0" borderId="221" xfId="7" applyNumberFormat="1" applyFont="1" applyBorder="1"/>
    <xf numFmtId="1" fontId="86" fillId="0" borderId="222" xfId="7" applyNumberFormat="1" applyFont="1" applyBorder="1"/>
    <xf numFmtId="4" fontId="88" fillId="0" borderId="222" xfId="7" applyNumberFormat="1" applyFont="1" applyBorder="1"/>
    <xf numFmtId="169" fontId="88" fillId="0" borderId="222" xfId="7" applyNumberFormat="1" applyFont="1" applyBorder="1"/>
    <xf numFmtId="2" fontId="86" fillId="0" borderId="0" xfId="7" applyNumberFormat="1" applyFont="1" applyAlignment="1">
      <alignment horizontal="left"/>
    </xf>
    <xf numFmtId="4" fontId="86" fillId="0" borderId="0" xfId="7" applyNumberFormat="1" applyFont="1"/>
    <xf numFmtId="4" fontId="88" fillId="0" borderId="223" xfId="7" applyNumberFormat="1" applyFont="1" applyBorder="1"/>
    <xf numFmtId="1" fontId="88" fillId="0" borderId="224" xfId="7" applyNumberFormat="1" applyFont="1" applyBorder="1"/>
    <xf numFmtId="4" fontId="88" fillId="0" borderId="224" xfId="7" applyNumberFormat="1" applyFont="1" applyBorder="1"/>
    <xf numFmtId="169" fontId="88" fillId="0" borderId="224" xfId="7" applyNumberFormat="1" applyFont="1" applyBorder="1"/>
    <xf numFmtId="4" fontId="86" fillId="0" borderId="223" xfId="7" applyNumberFormat="1" applyFont="1" applyBorder="1"/>
    <xf numFmtId="1" fontId="88" fillId="0" borderId="224" xfId="7" applyNumberFormat="1" applyFont="1" applyBorder="1" applyAlignment="1">
      <alignment horizontal="center"/>
    </xf>
    <xf numFmtId="4" fontId="86" fillId="0" borderId="224" xfId="7" applyNumberFormat="1" applyFont="1" applyBorder="1"/>
    <xf numFmtId="169" fontId="86" fillId="0" borderId="224" xfId="7" applyNumberFormat="1" applyFont="1" applyBorder="1"/>
    <xf numFmtId="177" fontId="88" fillId="0" borderId="222" xfId="7" applyNumberFormat="1" applyFont="1" applyBorder="1"/>
    <xf numFmtId="4" fontId="86" fillId="0" borderId="225" xfId="7" applyNumberFormat="1" applyFont="1" applyBorder="1"/>
    <xf numFmtId="4" fontId="98" fillId="0" borderId="223" xfId="7" applyNumberFormat="1" applyFont="1" applyBorder="1"/>
    <xf numFmtId="1" fontId="98" fillId="0" borderId="224" xfId="7" applyNumberFormat="1" applyFont="1" applyBorder="1" applyAlignment="1">
      <alignment horizontal="center"/>
    </xf>
    <xf numFmtId="4" fontId="99" fillId="0" borderId="224" xfId="7" applyNumberFormat="1" applyFont="1" applyBorder="1"/>
    <xf numFmtId="169" fontId="98" fillId="0" borderId="224" xfId="7" applyNumberFormat="1" applyFont="1" applyBorder="1"/>
    <xf numFmtId="4" fontId="98" fillId="0" borderId="224" xfId="7" applyNumberFormat="1" applyFont="1" applyBorder="1"/>
    <xf numFmtId="2" fontId="98" fillId="0" borderId="0" xfId="7" applyNumberFormat="1" applyFont="1" applyAlignment="1">
      <alignment horizontal="left"/>
    </xf>
    <xf numFmtId="4" fontId="98" fillId="0" borderId="0" xfId="7" applyNumberFormat="1" applyFont="1"/>
    <xf numFmtId="0" fontId="98" fillId="0" borderId="0" xfId="7" applyFont="1"/>
    <xf numFmtId="4" fontId="88" fillId="0" borderId="225" xfId="7" applyNumberFormat="1" applyFont="1" applyBorder="1"/>
    <xf numFmtId="49" fontId="88" fillId="0" borderId="224" xfId="7" applyNumberFormat="1" applyFont="1" applyBorder="1" applyAlignment="1">
      <alignment horizontal="center"/>
    </xf>
    <xf numFmtId="0" fontId="100" fillId="0" borderId="226" xfId="7" applyFont="1" applyBorder="1" applyAlignment="1">
      <alignment wrapText="1"/>
    </xf>
    <xf numFmtId="0" fontId="86" fillId="0" borderId="132" xfId="7" applyFont="1" applyFill="1" applyBorder="1"/>
    <xf numFmtId="0" fontId="88" fillId="0" borderId="224" xfId="7" applyFont="1" applyBorder="1" applyAlignment="1">
      <alignment horizontal="center"/>
    </xf>
    <xf numFmtId="0" fontId="86" fillId="0" borderId="227" xfId="7" applyFont="1" applyFill="1" applyBorder="1"/>
    <xf numFmtId="3" fontId="86" fillId="0" borderId="224" xfId="7" applyNumberFormat="1" applyFont="1" applyBorder="1"/>
    <xf numFmtId="0" fontId="99" fillId="0" borderId="228" xfId="7" applyFont="1" applyFill="1" applyBorder="1"/>
    <xf numFmtId="4" fontId="101" fillId="0" borderId="223" xfId="7" applyNumberFormat="1" applyFont="1" applyBorder="1"/>
    <xf numFmtId="0" fontId="99" fillId="0" borderId="229" xfId="7" applyFont="1" applyFill="1" applyBorder="1"/>
    <xf numFmtId="169" fontId="99" fillId="0" borderId="224" xfId="7" applyNumberFormat="1" applyFont="1" applyBorder="1"/>
    <xf numFmtId="177" fontId="99" fillId="0" borderId="222" xfId="7" applyNumberFormat="1" applyFont="1" applyBorder="1"/>
    <xf numFmtId="169" fontId="88" fillId="0" borderId="225" xfId="7" applyNumberFormat="1" applyFont="1" applyBorder="1"/>
    <xf numFmtId="0" fontId="102" fillId="0" borderId="157" xfId="7" applyFont="1" applyBorder="1" applyAlignment="1"/>
    <xf numFmtId="4" fontId="103" fillId="0" borderId="223" xfId="7" applyNumberFormat="1" applyFont="1" applyBorder="1"/>
    <xf numFmtId="0" fontId="86" fillId="0" borderId="230" xfId="7" applyFont="1" applyFill="1" applyBorder="1"/>
    <xf numFmtId="4" fontId="86" fillId="0" borderId="231" xfId="7" applyNumberFormat="1" applyFont="1" applyBorder="1"/>
    <xf numFmtId="4" fontId="86" fillId="0" borderId="232" xfId="7" applyNumberFormat="1" applyFont="1" applyBorder="1"/>
    <xf numFmtId="4" fontId="86" fillId="0" borderId="233" xfId="7" applyNumberFormat="1" applyFont="1" applyBorder="1"/>
    <xf numFmtId="0" fontId="88" fillId="0" borderId="230" xfId="7" applyFont="1" applyBorder="1" applyAlignment="1">
      <alignment wrapText="1"/>
    </xf>
    <xf numFmtId="2" fontId="88" fillId="0" borderId="229" xfId="7" applyNumberFormat="1" applyFont="1" applyBorder="1"/>
    <xf numFmtId="169" fontId="88" fillId="0" borderId="0" xfId="7" applyNumberFormat="1" applyFont="1" applyBorder="1"/>
    <xf numFmtId="2" fontId="88" fillId="0" borderId="224" xfId="7" applyNumberFormat="1" applyFont="1" applyBorder="1"/>
    <xf numFmtId="2" fontId="88" fillId="0" borderId="232" xfId="7" applyNumberFormat="1" applyFont="1" applyBorder="1"/>
    <xf numFmtId="2" fontId="88" fillId="0" borderId="234" xfId="7" applyNumberFormat="1" applyFont="1" applyBorder="1"/>
    <xf numFmtId="2" fontId="88" fillId="0" borderId="225" xfId="7" applyNumberFormat="1" applyFont="1" applyBorder="1"/>
    <xf numFmtId="0" fontId="86" fillId="0" borderId="235" xfId="7" applyFont="1" applyFill="1" applyBorder="1"/>
    <xf numFmtId="0" fontId="88" fillId="0" borderId="236" xfId="7" applyFont="1" applyBorder="1"/>
    <xf numFmtId="2" fontId="86" fillId="0" borderId="237" xfId="7" applyNumberFormat="1" applyFont="1" applyBorder="1"/>
    <xf numFmtId="169" fontId="86" fillId="0" borderId="236" xfId="7" applyNumberFormat="1" applyFont="1" applyBorder="1"/>
    <xf numFmtId="177" fontId="88" fillId="0" borderId="238" xfId="7" applyNumberFormat="1" applyFont="1" applyBorder="1"/>
    <xf numFmtId="4" fontId="86" fillId="0" borderId="236" xfId="7" applyNumberFormat="1" applyFont="1" applyBorder="1"/>
    <xf numFmtId="0" fontId="86" fillId="0" borderId="236" xfId="7" applyFont="1" applyBorder="1"/>
    <xf numFmtId="4" fontId="86" fillId="0" borderId="228" xfId="7" applyNumberFormat="1" applyFont="1" applyBorder="1"/>
    <xf numFmtId="0" fontId="86" fillId="0" borderId="228" xfId="7" applyFont="1" applyBorder="1"/>
    <xf numFmtId="0" fontId="86" fillId="0" borderId="239" xfId="7" applyFont="1" applyBorder="1"/>
    <xf numFmtId="2" fontId="86" fillId="0" borderId="240" xfId="7" applyNumberFormat="1" applyFont="1" applyBorder="1"/>
    <xf numFmtId="2" fontId="88" fillId="0" borderId="0" xfId="7" applyNumberFormat="1" applyFont="1" applyBorder="1"/>
    <xf numFmtId="2" fontId="86" fillId="0" borderId="0" xfId="7" applyNumberFormat="1" applyFont="1" applyBorder="1"/>
    <xf numFmtId="177" fontId="86" fillId="0" borderId="0" xfId="7" applyNumberFormat="1" applyFont="1" applyBorder="1"/>
    <xf numFmtId="1" fontId="86" fillId="0" borderId="0" xfId="7" applyNumberFormat="1" applyFont="1" applyBorder="1"/>
    <xf numFmtId="3" fontId="86" fillId="0" borderId="0" xfId="7" applyNumberFormat="1" applyFont="1" applyBorder="1" applyAlignment="1">
      <alignment horizontal="center"/>
    </xf>
    <xf numFmtId="3" fontId="86" fillId="0" borderId="0" xfId="7" applyNumberFormat="1" applyFont="1" applyBorder="1"/>
    <xf numFmtId="0" fontId="88" fillId="0" borderId="0" xfId="7" applyFont="1" applyBorder="1"/>
    <xf numFmtId="1" fontId="88" fillId="0" borderId="0" xfId="7" applyNumberFormat="1" applyFont="1" applyBorder="1"/>
    <xf numFmtId="0" fontId="104" fillId="0" borderId="0" xfId="7" applyFont="1" applyBorder="1"/>
    <xf numFmtId="0" fontId="105" fillId="0" borderId="0" xfId="7" applyFont="1" applyBorder="1"/>
    <xf numFmtId="1" fontId="88" fillId="0" borderId="0" xfId="7" applyNumberFormat="1" applyFont="1" applyBorder="1" applyAlignment="1">
      <alignment horizontal="center"/>
    </xf>
    <xf numFmtId="49" fontId="88" fillId="0" borderId="0" xfId="7" applyNumberFormat="1" applyFont="1" applyBorder="1" applyAlignment="1">
      <alignment horizontal="center"/>
    </xf>
    <xf numFmtId="0" fontId="106" fillId="0" borderId="0" xfId="7" applyFont="1" applyBorder="1"/>
    <xf numFmtId="0" fontId="88" fillId="0" borderId="0" xfId="7" applyFont="1" applyBorder="1" applyAlignment="1">
      <alignment horizontal="center"/>
    </xf>
    <xf numFmtId="0" fontId="10" fillId="18" borderId="125" xfId="13" applyFont="1" applyFill="1" applyBorder="1" applyAlignment="1">
      <alignment horizontal="center" vertical="center" wrapText="1"/>
    </xf>
    <xf numFmtId="0" fontId="10" fillId="18" borderId="100" xfId="13" applyFont="1" applyFill="1" applyBorder="1" applyAlignment="1">
      <alignment horizontal="center" vertical="center" wrapText="1"/>
    </xf>
    <xf numFmtId="0" fontId="56" fillId="0" borderId="0" xfId="10" applyFont="1" applyBorder="1" applyAlignment="1" applyProtection="1">
      <alignment horizontal="center" wrapText="1"/>
      <protection locked="0"/>
    </xf>
    <xf numFmtId="0" fontId="9" fillId="17" borderId="115" xfId="10" applyFont="1" applyFill="1" applyBorder="1" applyAlignment="1">
      <alignment horizontal="center" vertical="center" wrapText="1"/>
    </xf>
    <xf numFmtId="0" fontId="10" fillId="18" borderId="116" xfId="13" applyFont="1" applyFill="1" applyBorder="1" applyAlignment="1">
      <alignment horizontal="center" vertical="center" wrapText="1"/>
    </xf>
    <xf numFmtId="0" fontId="10" fillId="18" borderId="0" xfId="13" applyFont="1" applyFill="1" applyBorder="1" applyAlignment="1">
      <alignment horizontal="center" vertical="center" wrapText="1"/>
    </xf>
    <xf numFmtId="0" fontId="10" fillId="18" borderId="126" xfId="13" applyFont="1" applyFill="1" applyBorder="1" applyAlignment="1">
      <alignment horizontal="center" vertical="center" wrapText="1"/>
    </xf>
    <xf numFmtId="0" fontId="10" fillId="18" borderId="117" xfId="13" applyFont="1" applyFill="1" applyBorder="1" applyAlignment="1">
      <alignment horizontal="center" vertical="center" wrapText="1"/>
    </xf>
    <xf numFmtId="0" fontId="10" fillId="18" borderId="121" xfId="13" applyFont="1" applyFill="1" applyBorder="1" applyAlignment="1">
      <alignment horizontal="center" vertical="center" wrapText="1"/>
    </xf>
    <xf numFmtId="0" fontId="10" fillId="18" borderId="127" xfId="13" applyFont="1" applyFill="1" applyBorder="1" applyAlignment="1">
      <alignment horizontal="center" vertical="center" wrapText="1"/>
    </xf>
    <xf numFmtId="0" fontId="10" fillId="18" borderId="92" xfId="13" applyFont="1" applyFill="1" applyBorder="1" applyAlignment="1">
      <alignment horizontal="center" vertical="center" wrapText="1"/>
    </xf>
    <xf numFmtId="0" fontId="10" fillId="18" borderId="122" xfId="13" applyFont="1" applyFill="1" applyBorder="1" applyAlignment="1">
      <alignment horizontal="center" vertical="center" wrapText="1"/>
    </xf>
    <xf numFmtId="0" fontId="10" fillId="18" borderId="128" xfId="13" applyFont="1" applyFill="1" applyBorder="1" applyAlignment="1">
      <alignment horizontal="center" vertical="center" wrapText="1"/>
    </xf>
    <xf numFmtId="2" fontId="7" fillId="0" borderId="118" xfId="10" applyNumberFormat="1" applyFont="1" applyBorder="1" applyAlignment="1" applyProtection="1">
      <alignment horizontal="center" vertical="center" wrapText="1"/>
      <protection locked="0"/>
    </xf>
    <xf numFmtId="2" fontId="7" fillId="0" borderId="119" xfId="10" applyNumberFormat="1" applyFont="1" applyBorder="1" applyAlignment="1" applyProtection="1">
      <alignment horizontal="center" vertical="center" wrapText="1"/>
      <protection locked="0"/>
    </xf>
    <xf numFmtId="2" fontId="7" fillId="0" borderId="120" xfId="10" applyNumberFormat="1" applyFont="1" applyBorder="1" applyAlignment="1" applyProtection="1">
      <alignment horizontal="center" vertical="center" wrapText="1"/>
      <protection locked="0"/>
    </xf>
    <xf numFmtId="0" fontId="7" fillId="17" borderId="120" xfId="10" applyFont="1" applyFill="1" applyBorder="1" applyAlignment="1">
      <alignment horizontal="center" vertical="center" wrapText="1"/>
    </xf>
    <xf numFmtId="0" fontId="10" fillId="18" borderId="123" xfId="13" applyFont="1" applyFill="1" applyBorder="1" applyAlignment="1">
      <alignment horizontal="center" vertical="center" wrapText="1"/>
    </xf>
    <xf numFmtId="0" fontId="10" fillId="18" borderId="129" xfId="13" applyFont="1" applyFill="1" applyBorder="1" applyAlignment="1">
      <alignment horizontal="center" vertical="center" wrapText="1"/>
    </xf>
    <xf numFmtId="0" fontId="10" fillId="18" borderId="124" xfId="13" applyFont="1" applyFill="1" applyBorder="1" applyAlignment="1">
      <alignment horizontal="center" vertical="center" wrapText="1"/>
    </xf>
    <xf numFmtId="0" fontId="10" fillId="18" borderId="8" xfId="13" applyFont="1" applyFill="1" applyBorder="1" applyAlignment="1">
      <alignment horizontal="center" vertical="center" wrapText="1"/>
    </xf>
    <xf numFmtId="0" fontId="10" fillId="18" borderId="28" xfId="13" applyFont="1" applyFill="1" applyBorder="1" applyAlignment="1">
      <alignment horizontal="center" vertical="center" wrapText="1"/>
    </xf>
    <xf numFmtId="0" fontId="10" fillId="18" borderId="4" xfId="13" applyFont="1" applyFill="1" applyBorder="1" applyAlignment="1">
      <alignment horizontal="center" vertical="center" wrapText="1"/>
    </xf>
    <xf numFmtId="0" fontId="10" fillId="18" borderId="130" xfId="13" applyFont="1" applyFill="1" applyBorder="1" applyAlignment="1">
      <alignment horizontal="center" vertical="center" wrapText="1"/>
    </xf>
    <xf numFmtId="1" fontId="15" fillId="0" borderId="164" xfId="14" applyNumberFormat="1" applyFont="1" applyBorder="1" applyAlignment="1" applyProtection="1">
      <alignment horizontal="center" vertical="top" wrapText="1"/>
      <protection locked="0"/>
    </xf>
    <xf numFmtId="1" fontId="70" fillId="17" borderId="118" xfId="14" applyNumberFormat="1" applyFont="1" applyFill="1" applyBorder="1" applyAlignment="1">
      <alignment horizontal="center" vertical="center" wrapText="1"/>
    </xf>
    <xf numFmtId="1" fontId="71" fillId="17" borderId="144" xfId="14" applyNumberFormat="1" applyFont="1" applyFill="1" applyBorder="1" applyAlignment="1">
      <alignment horizontal="center" vertical="center" wrapText="1"/>
    </xf>
    <xf numFmtId="1" fontId="71" fillId="17" borderId="140" xfId="14" applyNumberFormat="1" applyFont="1" applyFill="1" applyBorder="1" applyAlignment="1">
      <alignment horizontal="center" vertical="center" wrapText="1"/>
    </xf>
    <xf numFmtId="1" fontId="71" fillId="17" borderId="141" xfId="14" applyNumberFormat="1" applyFont="1" applyFill="1" applyBorder="1" applyAlignment="1">
      <alignment horizontal="center" vertical="center" wrapText="1"/>
    </xf>
    <xf numFmtId="1" fontId="71" fillId="17" borderId="165" xfId="14" applyNumberFormat="1" applyFont="1" applyFill="1" applyBorder="1" applyAlignment="1">
      <alignment horizontal="center" vertical="center" wrapText="1"/>
    </xf>
    <xf numFmtId="1" fontId="71" fillId="17" borderId="169" xfId="14" applyNumberFormat="1" applyFont="1" applyFill="1" applyBorder="1" applyAlignment="1">
      <alignment horizontal="center" vertical="center" wrapText="1"/>
    </xf>
    <xf numFmtId="1" fontId="71" fillId="17" borderId="171" xfId="14" applyNumberFormat="1" applyFont="1" applyFill="1" applyBorder="1" applyAlignment="1">
      <alignment horizontal="center" vertical="center" wrapText="1"/>
    </xf>
    <xf numFmtId="1" fontId="72" fillId="17" borderId="172" xfId="11" applyNumberFormat="1" applyFont="1" applyFill="1" applyBorder="1" applyAlignment="1">
      <alignment horizontal="center" vertical="center" wrapText="1"/>
    </xf>
    <xf numFmtId="1" fontId="72" fillId="17" borderId="178" xfId="11" applyNumberFormat="1" applyFont="1" applyFill="1" applyBorder="1" applyAlignment="1">
      <alignment horizontal="center" vertical="center" wrapText="1"/>
    </xf>
    <xf numFmtId="1" fontId="71" fillId="17" borderId="178" xfId="14" applyNumberFormat="1" applyFont="1" applyFill="1" applyBorder="1" applyAlignment="1">
      <alignment horizontal="center" vertical="center" wrapText="1"/>
    </xf>
    <xf numFmtId="1" fontId="71" fillId="17" borderId="173" xfId="14" applyNumberFormat="1" applyFont="1" applyFill="1" applyBorder="1" applyAlignment="1">
      <alignment horizontal="center" vertical="center" wrapText="1"/>
    </xf>
    <xf numFmtId="1" fontId="71" fillId="17" borderId="118" xfId="14" applyNumberFormat="1" applyFont="1" applyFill="1" applyBorder="1" applyAlignment="1">
      <alignment horizontal="center" vertical="center" wrapText="1"/>
    </xf>
    <xf numFmtId="1" fontId="71" fillId="17" borderId="142" xfId="14" applyNumberFormat="1" applyFont="1" applyFill="1" applyBorder="1" applyAlignment="1">
      <alignment horizontal="center" vertical="center" wrapText="1"/>
    </xf>
    <xf numFmtId="1" fontId="71" fillId="17" borderId="155" xfId="14" applyNumberFormat="1" applyFont="1" applyFill="1" applyBorder="1" applyAlignment="1">
      <alignment horizontal="center" vertical="center" wrapText="1"/>
    </xf>
    <xf numFmtId="1" fontId="71" fillId="17" borderId="167" xfId="14" applyNumberFormat="1" applyFont="1" applyFill="1" applyBorder="1" applyAlignment="1">
      <alignment horizontal="center" vertical="center" wrapText="1"/>
    </xf>
    <xf numFmtId="1" fontId="71" fillId="17" borderId="168" xfId="14" applyNumberFormat="1" applyFont="1" applyFill="1" applyBorder="1" applyAlignment="1">
      <alignment horizontal="center" vertical="center" wrapText="1"/>
    </xf>
    <xf numFmtId="1" fontId="71" fillId="17" borderId="177" xfId="14" applyNumberFormat="1" applyFont="1" applyFill="1" applyBorder="1" applyAlignment="1">
      <alignment horizontal="center" vertical="center" wrapText="1"/>
    </xf>
    <xf numFmtId="1" fontId="71" fillId="17" borderId="166" xfId="14" applyNumberFormat="1" applyFont="1" applyFill="1" applyBorder="1" applyAlignment="1">
      <alignment horizontal="center" vertical="center" wrapText="1"/>
    </xf>
    <xf numFmtId="1" fontId="63" fillId="0" borderId="146" xfId="14" applyNumberFormat="1" applyFont="1" applyBorder="1" applyAlignment="1">
      <alignment horizontal="center" vertical="top"/>
    </xf>
    <xf numFmtId="1" fontId="71" fillId="17" borderId="115" xfId="14" applyNumberFormat="1" applyFont="1" applyFill="1" applyBorder="1" applyAlignment="1">
      <alignment horizontal="center" vertical="center" wrapText="1"/>
    </xf>
    <xf numFmtId="1" fontId="71" fillId="17" borderId="119" xfId="14" applyNumberFormat="1" applyFont="1" applyFill="1" applyBorder="1" applyAlignment="1">
      <alignment horizontal="center" vertical="center" wrapText="1"/>
    </xf>
    <xf numFmtId="1" fontId="73" fillId="17" borderId="174" xfId="14" applyNumberFormat="1" applyFont="1" applyFill="1" applyBorder="1" applyAlignment="1">
      <alignment horizontal="center" vertical="center" wrapText="1"/>
    </xf>
    <xf numFmtId="1" fontId="72" fillId="17" borderId="175" xfId="11" applyNumberFormat="1" applyFont="1" applyFill="1" applyBorder="1" applyAlignment="1">
      <alignment horizontal="center" vertical="center" wrapText="1"/>
    </xf>
    <xf numFmtId="1" fontId="71" fillId="17" borderId="179" xfId="14" applyNumberFormat="1" applyFont="1" applyFill="1" applyBorder="1" applyAlignment="1">
      <alignment horizontal="center" vertical="center" wrapText="1"/>
    </xf>
    <xf numFmtId="1" fontId="71" fillId="17" borderId="180" xfId="14" applyNumberFormat="1" applyFont="1" applyFill="1" applyBorder="1" applyAlignment="1">
      <alignment horizontal="center" vertical="center" wrapText="1"/>
    </xf>
    <xf numFmtId="1" fontId="73" fillId="17" borderId="173" xfId="14" applyNumberFormat="1" applyFont="1" applyFill="1" applyBorder="1" applyAlignment="1">
      <alignment horizontal="center" vertical="center" wrapText="1"/>
    </xf>
    <xf numFmtId="1" fontId="72" fillId="17" borderId="166" xfId="11" applyNumberFormat="1" applyFont="1" applyFill="1" applyBorder="1" applyAlignment="1">
      <alignment horizontal="center" vertical="center" wrapText="1"/>
    </xf>
    <xf numFmtId="1" fontId="73" fillId="17" borderId="166" xfId="14" applyNumberFormat="1" applyFont="1" applyFill="1" applyBorder="1" applyAlignment="1">
      <alignment horizontal="center" vertical="center" wrapText="1"/>
    </xf>
    <xf numFmtId="1" fontId="72" fillId="17" borderId="176" xfId="11" applyNumberFormat="1" applyFont="1" applyFill="1" applyBorder="1" applyAlignment="1">
      <alignment horizontal="center" vertical="center" wrapText="1"/>
    </xf>
    <xf numFmtId="1" fontId="96" fillId="17" borderId="158" xfId="7" applyNumberFormat="1" applyFont="1" applyFill="1" applyBorder="1" applyAlignment="1">
      <alignment horizontal="left" vertical="top" wrapText="1"/>
    </xf>
    <xf numFmtId="0" fontId="87" fillId="0" borderId="0" xfId="7" applyFont="1" applyBorder="1" applyAlignment="1">
      <alignment horizontal="center"/>
    </xf>
    <xf numFmtId="0" fontId="89" fillId="0" borderId="0" xfId="7" applyFont="1" applyBorder="1" applyAlignment="1">
      <alignment horizontal="center"/>
    </xf>
    <xf numFmtId="1" fontId="89" fillId="17" borderId="158" xfId="7" applyNumberFormat="1" applyFont="1" applyFill="1" applyBorder="1" applyAlignment="1">
      <alignment horizontal="left" vertical="top" wrapText="1"/>
    </xf>
    <xf numFmtId="1" fontId="88" fillId="17" borderId="158" xfId="7" applyNumberFormat="1" applyFont="1" applyFill="1" applyBorder="1" applyAlignment="1">
      <alignment horizontal="left" vertical="top" wrapText="1"/>
    </xf>
    <xf numFmtId="0" fontId="88" fillId="0" borderId="131" xfId="7" applyFont="1" applyBorder="1" applyAlignment="1">
      <alignment horizontal="center"/>
    </xf>
    <xf numFmtId="0" fontId="88" fillId="0" borderId="115" xfId="7" applyFont="1" applyBorder="1" applyAlignment="1">
      <alignment horizontal="center" vertical="center"/>
    </xf>
    <xf numFmtId="1" fontId="88" fillId="0" borderId="115" xfId="7" applyNumberFormat="1" applyFont="1" applyBorder="1" applyAlignment="1">
      <alignment horizontal="center" vertical="center" wrapText="1"/>
    </xf>
    <xf numFmtId="1" fontId="88" fillId="0" borderId="115" xfId="7" applyNumberFormat="1" applyFont="1" applyBorder="1" applyAlignment="1">
      <alignment horizontal="center"/>
    </xf>
    <xf numFmtId="0" fontId="15" fillId="13" borderId="93" xfId="5" applyFont="1" applyFill="1" applyBorder="1" applyAlignment="1" applyProtection="1">
      <alignment horizontal="center" vertical="center"/>
      <protection locked="0"/>
    </xf>
    <xf numFmtId="0" fontId="15" fillId="13" borderId="95" xfId="5" applyFont="1" applyFill="1" applyBorder="1" applyAlignment="1" applyProtection="1">
      <alignment horizontal="center" vertical="center"/>
      <protection locked="0"/>
    </xf>
    <xf numFmtId="0" fontId="15" fillId="10" borderId="93" xfId="5" applyFont="1" applyFill="1" applyBorder="1" applyAlignment="1" applyProtection="1">
      <alignment horizontal="center" vertical="center"/>
      <protection locked="0"/>
    </xf>
    <xf numFmtId="0" fontId="15" fillId="10" borderId="94" xfId="5" applyFont="1" applyFill="1" applyBorder="1" applyAlignment="1" applyProtection="1">
      <alignment horizontal="center" vertical="center"/>
      <protection locked="0"/>
    </xf>
    <xf numFmtId="0" fontId="15" fillId="11" borderId="92" xfId="5" applyFont="1" applyFill="1" applyBorder="1" applyAlignment="1" applyProtection="1">
      <alignment horizontal="center" vertical="center"/>
      <protection locked="0"/>
    </xf>
    <xf numFmtId="0" fontId="38" fillId="0" borderId="93" xfId="7" applyFont="1" applyBorder="1" applyAlignment="1">
      <alignment vertical="center"/>
    </xf>
    <xf numFmtId="0" fontId="38" fillId="0" borderId="95" xfId="7" applyFont="1" applyBorder="1" applyAlignment="1">
      <alignment vertical="center"/>
    </xf>
    <xf numFmtId="0" fontId="15" fillId="12" borderId="96" xfId="5" applyFont="1" applyFill="1" applyBorder="1" applyAlignment="1" applyProtection="1">
      <alignment horizontal="center" vertical="center"/>
      <protection locked="0"/>
    </xf>
    <xf numFmtId="0" fontId="15" fillId="12" borderId="93" xfId="5" applyFont="1" applyFill="1" applyBorder="1" applyAlignment="1" applyProtection="1">
      <alignment horizontal="center" vertical="center"/>
      <protection locked="0"/>
    </xf>
    <xf numFmtId="0" fontId="15" fillId="12" borderId="95" xfId="5" applyFont="1" applyFill="1" applyBorder="1" applyAlignment="1" applyProtection="1">
      <alignment horizontal="center" vertical="center"/>
      <protection locked="0"/>
    </xf>
    <xf numFmtId="0" fontId="15" fillId="13" borderId="96" xfId="5" applyFont="1" applyFill="1" applyBorder="1" applyAlignment="1" applyProtection="1">
      <alignment horizontal="center" vertical="center"/>
      <protection locked="0"/>
    </xf>
    <xf numFmtId="0" fontId="19" fillId="0" borderId="15" xfId="5" applyFont="1" applyFill="1" applyBorder="1" applyAlignment="1">
      <alignment horizontal="center" vertical="center"/>
    </xf>
    <xf numFmtId="0" fontId="19" fillId="0" borderId="16" xfId="5" applyFont="1" applyFill="1" applyBorder="1" applyAlignment="1">
      <alignment horizontal="center" vertical="center"/>
    </xf>
    <xf numFmtId="0" fontId="19" fillId="0" borderId="17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/>
    </xf>
    <xf numFmtId="0" fontId="12" fillId="0" borderId="17" xfId="5" applyFont="1" applyFill="1" applyBorder="1" applyAlignment="1">
      <alignment horizontal="center" vertical="center"/>
    </xf>
    <xf numFmtId="0" fontId="12" fillId="0" borderId="19" xfId="5" applyFont="1" applyFill="1" applyBorder="1" applyAlignment="1">
      <alignment horizontal="center" vertical="center"/>
    </xf>
    <xf numFmtId="0" fontId="12" fillId="2" borderId="18" xfId="5" applyFont="1" applyFill="1" applyBorder="1" applyAlignment="1">
      <alignment horizontal="center" vertical="center"/>
    </xf>
    <xf numFmtId="0" fontId="12" fillId="2" borderId="16" xfId="5" applyFont="1" applyFill="1" applyBorder="1" applyAlignment="1">
      <alignment horizontal="center" vertical="center"/>
    </xf>
    <xf numFmtId="0" fontId="12" fillId="2" borderId="17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49" fontId="13" fillId="0" borderId="9" xfId="3" applyNumberFormat="1" applyFont="1" applyBorder="1" applyAlignment="1">
      <alignment horizontal="left"/>
    </xf>
    <xf numFmtId="49" fontId="7" fillId="0" borderId="9" xfId="3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5" fillId="0" borderId="5" xfId="1" applyNumberFormat="1" applyFont="1" applyBorder="1" applyAlignment="1">
      <alignment horizontal="left" vertical="top" wrapText="1"/>
    </xf>
    <xf numFmtId="0" fontId="5" fillId="0" borderId="6" xfId="1" applyNumberFormat="1" applyFont="1" applyBorder="1" applyAlignment="1">
      <alignment horizontal="left" vertical="top" wrapText="1"/>
    </xf>
    <xf numFmtId="0" fontId="5" fillId="0" borderId="8" xfId="1" applyNumberFormat="1" applyFont="1" applyBorder="1" applyAlignment="1">
      <alignment horizontal="left" vertical="top" wrapText="1" indent="2"/>
    </xf>
    <xf numFmtId="0" fontId="5" fillId="0" borderId="8" xfId="1" applyNumberFormat="1" applyFont="1" applyBorder="1" applyAlignment="1">
      <alignment horizontal="left" vertical="top" wrapText="1" indent="4"/>
    </xf>
  </cellXfs>
  <cellStyles count="29">
    <cellStyle name="Обычный" xfId="0" builtinId="0"/>
    <cellStyle name="Обычный 10" xfId="8"/>
    <cellStyle name="Обычный 2" xfId="3"/>
    <cellStyle name="Обычный 2 2" xfId="6"/>
    <cellStyle name="Обычный 3" xfId="7"/>
    <cellStyle name="Обычный 4" xfId="9"/>
    <cellStyle name="Обычный_46эс_ЭЛ_ЭН_фил" xfId="5"/>
    <cellStyle name="Обычный_Копия О Программе ФО  Приложения 2 и 4 от сбытового блока(415741_46_17_02_2009)" xfId="10"/>
    <cellStyle name="Обычный_Копия О Программе ФО  Приложения 2 и 4 от сбытового блока(415741_46_17_02_2009) 2_Эл.эн. 2010_новая" xfId="11"/>
    <cellStyle name="Обычный_Копия О Программе ФО  Приложения 2 и 4 от сбытового блока(415741_46_17_02_2009)_Отчеты АТЭЦ 12-10" xfId="12"/>
    <cellStyle name="Обычный_Копия О Программе ФО  Приложения 2 и 4 от сбытового блока(415741_46_17_02_2009)_Формы отчетов 2010 г  ЭСД   15.04 10" xfId="13"/>
    <cellStyle name="Обычный_Лист2" xfId="2"/>
    <cellStyle name="Обычный_Реал 12-10" xfId="14"/>
    <cellStyle name="Обычный_список" xfId="1"/>
    <cellStyle name="Обычный_Формы отчетов 2010 г  ЭСД   15.04 10" xfId="15"/>
    <cellStyle name="Финансовый 10" xfId="16"/>
    <cellStyle name="Финансовый 11" xfId="17"/>
    <cellStyle name="Финансовый 12" xfId="18"/>
    <cellStyle name="Финансовый 13" xfId="19"/>
    <cellStyle name="Финансовый 14" xfId="20"/>
    <cellStyle name="Финансовый 15" xfId="21"/>
    <cellStyle name="Финансовый 2" xfId="4"/>
    <cellStyle name="Финансовый 3" xfId="22"/>
    <cellStyle name="Финансовый 4" xfId="23"/>
    <cellStyle name="Финансовый 5" xfId="24"/>
    <cellStyle name="Финансовый 6" xfId="25"/>
    <cellStyle name="Финансовый 7" xfId="26"/>
    <cellStyle name="Финансовый 8" xfId="27"/>
    <cellStyle name="Финансовый 9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byt/LOCALS~1/Temp/Rar$DI00.985/46EE.ST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4/&#1056;&#1077;&#1072;&#1083;%2001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8;&#1086;&#1085;&#1089;&#1082;&#1072;&#1103;\&#1074;&#1077;&#1076;&#1086;&#1084;&#1086;&#1089;&#1090;&#1100;\2013)\2011\2009\WINDOWS\&#1056;&#1072;&#1073;&#1086;&#1095;&#1080;&#1081;%20&#1089;&#1090;&#1086;&#1083;\&#1060;&#1080;&#1083;&#1080;&#1072;&#1083;&#1099;\&#1040;&#1058;&#1069;&#1062;\2004\&#1046;&#1091;&#1088;&#1085;&#1072;&#1083;%202003\&#1046;&#1091;&#1088;&#1085;&#1072;&#1083;%202002\&#1046;&#1091;&#1088;&#1085;&#1072;&#1083;%202002\&#1056;&#1077;&#1072;&#1083;&#1080;&#1079;%2011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  <sheetName val="46EE.ST(v1.0)"/>
    </sheetNames>
    <sheetDataSet>
      <sheetData sheetId="0" refreshError="1"/>
      <sheetData sheetId="1" refreshError="1"/>
      <sheetData sheetId="2" refreshError="1">
        <row r="16">
          <cell r="G16" t="str">
            <v>ОАО "Чукотэнерго"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-ки по 46-ЭЭ"/>
      <sheetName val="список п.о к 46"/>
      <sheetName val="ф46ЭЭ"/>
      <sheetName val="ПРИЛОЖЕНИЕ 46"/>
      <sheetName val="РЭ-6 не делать"/>
      <sheetName val="РЭ_5"/>
      <sheetName val="РЭ_2"/>
      <sheetName val="_Свод за месяц"/>
      <sheetName val="Оплата"/>
      <sheetName val="МП"/>
      <sheetName val="16_я "/>
      <sheetName val="полезн.отпуск"/>
      <sheetName val="Расш_ оплаты"/>
      <sheetName val="Расшифр_ "/>
      <sheetName val="кн.пр.отгрузка"/>
      <sheetName val="кн.прод. авансы"/>
      <sheetName val="Реестр доп_листов_ОТГР_"/>
      <sheetName val="спр-ка по кор. к отчету "/>
      <sheetName val="ДОП.Л.ОТГРУЗКА "/>
      <sheetName val="Лист2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R9">
            <v>0</v>
          </cell>
        </row>
        <row r="42">
          <cell r="R42">
            <v>0</v>
          </cell>
        </row>
        <row r="52">
          <cell r="R52">
            <v>0</v>
          </cell>
        </row>
        <row r="73">
          <cell r="AE73">
            <v>0</v>
          </cell>
        </row>
        <row r="197">
          <cell r="AF197">
            <v>0</v>
          </cell>
        </row>
        <row r="199">
          <cell r="AF199">
            <v>0</v>
          </cell>
        </row>
        <row r="200">
          <cell r="AF200">
            <v>0</v>
          </cell>
        </row>
        <row r="214">
          <cell r="AF214">
            <v>0</v>
          </cell>
        </row>
        <row r="221">
          <cell r="AF221">
            <v>0</v>
          </cell>
        </row>
        <row r="223">
          <cell r="AF223">
            <v>0</v>
          </cell>
        </row>
        <row r="230">
          <cell r="AF23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дол 2 для _соседей_"/>
      <sheetName val="Задол 2 для &quot;соседей&quot;"/>
      <sheetName val="15-07-60"/>
      <sheetName val="46-ЭС"/>
      <sheetName val="Задол 2 и свод"/>
      <sheetName val="Свод. с нараст."/>
      <sheetName val="9-ПС за 4 кв."/>
      <sheetName val="Lim"/>
      <sheetName val="Книга прод."/>
      <sheetName val="список"/>
    </sheetNames>
    <sheetDataSet>
      <sheetData sheetId="0">
        <row r="11">
          <cell r="L11">
            <v>3894</v>
          </cell>
        </row>
        <row r="12">
          <cell r="L12">
            <v>0</v>
          </cell>
        </row>
        <row r="13">
          <cell r="L13">
            <v>456</v>
          </cell>
        </row>
        <row r="14">
          <cell r="L14">
            <v>195</v>
          </cell>
        </row>
        <row r="15">
          <cell r="L15">
            <v>261</v>
          </cell>
        </row>
        <row r="16">
          <cell r="L16">
            <v>1107</v>
          </cell>
        </row>
        <row r="17">
          <cell r="L17">
            <v>12409</v>
          </cell>
        </row>
        <row r="18">
          <cell r="L18">
            <v>462</v>
          </cell>
        </row>
        <row r="19">
          <cell r="L19">
            <v>452</v>
          </cell>
        </row>
        <row r="20">
          <cell r="L20">
            <v>18004</v>
          </cell>
        </row>
        <row r="21">
          <cell r="L21">
            <v>760</v>
          </cell>
        </row>
        <row r="22">
          <cell r="L22">
            <v>107</v>
          </cell>
        </row>
        <row r="23">
          <cell r="L23">
            <v>156</v>
          </cell>
        </row>
        <row r="24">
          <cell r="L24">
            <v>497</v>
          </cell>
        </row>
        <row r="25">
          <cell r="L25">
            <v>-176</v>
          </cell>
        </row>
        <row r="26">
          <cell r="L26">
            <v>-79</v>
          </cell>
        </row>
        <row r="27">
          <cell r="L27">
            <v>0</v>
          </cell>
        </row>
        <row r="28">
          <cell r="L28">
            <v>-97</v>
          </cell>
        </row>
        <row r="29">
          <cell r="L29">
            <v>-373</v>
          </cell>
        </row>
        <row r="30">
          <cell r="L30">
            <v>201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75" zoomScaleNormal="75" zoomScaleSheetLayoutView="75" workbookViewId="0">
      <pane xSplit="2" ySplit="12" topLeftCell="C22" activePane="bottomRight" state="frozen"/>
      <selection activeCell="I33" sqref="I33"/>
      <selection pane="topRight" activeCell="I33" sqref="I33"/>
      <selection pane="bottomLeft" activeCell="I33" sqref="I33"/>
      <selection pane="bottomRight" activeCell="B23" sqref="B23"/>
    </sheetView>
  </sheetViews>
  <sheetFormatPr defaultRowHeight="12.75" x14ac:dyDescent="0.2"/>
  <cols>
    <col min="1" max="1" width="6.28515625" style="434" customWidth="1"/>
    <col min="2" max="2" width="45.42578125" style="435" customWidth="1"/>
    <col min="3" max="3" width="17" style="434" customWidth="1"/>
    <col min="4" max="4" width="22.7109375" style="434" customWidth="1"/>
    <col min="5" max="5" width="16.5703125" style="434" customWidth="1"/>
    <col min="6" max="6" width="16.85546875" style="434" customWidth="1"/>
    <col min="7" max="8" width="15.42578125" style="434" customWidth="1"/>
    <col min="9" max="9" width="17.28515625" style="434" customWidth="1"/>
    <col min="10" max="10" width="16.42578125" style="434" customWidth="1"/>
    <col min="11" max="139" width="10.7109375" style="434" customWidth="1"/>
    <col min="140" max="256" width="9.140625" style="434"/>
    <col min="257" max="257" width="6.28515625" style="434" customWidth="1"/>
    <col min="258" max="258" width="45.42578125" style="434" customWidth="1"/>
    <col min="259" max="259" width="17" style="434" customWidth="1"/>
    <col min="260" max="260" width="22.7109375" style="434" customWidth="1"/>
    <col min="261" max="261" width="16.5703125" style="434" customWidth="1"/>
    <col min="262" max="262" width="16.85546875" style="434" customWidth="1"/>
    <col min="263" max="264" width="15.42578125" style="434" customWidth="1"/>
    <col min="265" max="265" width="17.28515625" style="434" customWidth="1"/>
    <col min="266" max="266" width="16.42578125" style="434" customWidth="1"/>
    <col min="267" max="395" width="10.7109375" style="434" customWidth="1"/>
    <col min="396" max="512" width="9.140625" style="434"/>
    <col min="513" max="513" width="6.28515625" style="434" customWidth="1"/>
    <col min="514" max="514" width="45.42578125" style="434" customWidth="1"/>
    <col min="515" max="515" width="17" style="434" customWidth="1"/>
    <col min="516" max="516" width="22.7109375" style="434" customWidth="1"/>
    <col min="517" max="517" width="16.5703125" style="434" customWidth="1"/>
    <col min="518" max="518" width="16.85546875" style="434" customWidth="1"/>
    <col min="519" max="520" width="15.42578125" style="434" customWidth="1"/>
    <col min="521" max="521" width="17.28515625" style="434" customWidth="1"/>
    <col min="522" max="522" width="16.42578125" style="434" customWidth="1"/>
    <col min="523" max="651" width="10.7109375" style="434" customWidth="1"/>
    <col min="652" max="768" width="9.140625" style="434"/>
    <col min="769" max="769" width="6.28515625" style="434" customWidth="1"/>
    <col min="770" max="770" width="45.42578125" style="434" customWidth="1"/>
    <col min="771" max="771" width="17" style="434" customWidth="1"/>
    <col min="772" max="772" width="22.7109375" style="434" customWidth="1"/>
    <col min="773" max="773" width="16.5703125" style="434" customWidth="1"/>
    <col min="774" max="774" width="16.85546875" style="434" customWidth="1"/>
    <col min="775" max="776" width="15.42578125" style="434" customWidth="1"/>
    <col min="777" max="777" width="17.28515625" style="434" customWidth="1"/>
    <col min="778" max="778" width="16.42578125" style="434" customWidth="1"/>
    <col min="779" max="907" width="10.7109375" style="434" customWidth="1"/>
    <col min="908" max="1024" width="9.140625" style="434"/>
    <col min="1025" max="1025" width="6.28515625" style="434" customWidth="1"/>
    <col min="1026" max="1026" width="45.42578125" style="434" customWidth="1"/>
    <col min="1027" max="1027" width="17" style="434" customWidth="1"/>
    <col min="1028" max="1028" width="22.7109375" style="434" customWidth="1"/>
    <col min="1029" max="1029" width="16.5703125" style="434" customWidth="1"/>
    <col min="1030" max="1030" width="16.85546875" style="434" customWidth="1"/>
    <col min="1031" max="1032" width="15.42578125" style="434" customWidth="1"/>
    <col min="1033" max="1033" width="17.28515625" style="434" customWidth="1"/>
    <col min="1034" max="1034" width="16.42578125" style="434" customWidth="1"/>
    <col min="1035" max="1163" width="10.7109375" style="434" customWidth="1"/>
    <col min="1164" max="1280" width="9.140625" style="434"/>
    <col min="1281" max="1281" width="6.28515625" style="434" customWidth="1"/>
    <col min="1282" max="1282" width="45.42578125" style="434" customWidth="1"/>
    <col min="1283" max="1283" width="17" style="434" customWidth="1"/>
    <col min="1284" max="1284" width="22.7109375" style="434" customWidth="1"/>
    <col min="1285" max="1285" width="16.5703125" style="434" customWidth="1"/>
    <col min="1286" max="1286" width="16.85546875" style="434" customWidth="1"/>
    <col min="1287" max="1288" width="15.42578125" style="434" customWidth="1"/>
    <col min="1289" max="1289" width="17.28515625" style="434" customWidth="1"/>
    <col min="1290" max="1290" width="16.42578125" style="434" customWidth="1"/>
    <col min="1291" max="1419" width="10.7109375" style="434" customWidth="1"/>
    <col min="1420" max="1536" width="9.140625" style="434"/>
    <col min="1537" max="1537" width="6.28515625" style="434" customWidth="1"/>
    <col min="1538" max="1538" width="45.42578125" style="434" customWidth="1"/>
    <col min="1539" max="1539" width="17" style="434" customWidth="1"/>
    <col min="1540" max="1540" width="22.7109375" style="434" customWidth="1"/>
    <col min="1541" max="1541" width="16.5703125" style="434" customWidth="1"/>
    <col min="1542" max="1542" width="16.85546875" style="434" customWidth="1"/>
    <col min="1543" max="1544" width="15.42578125" style="434" customWidth="1"/>
    <col min="1545" max="1545" width="17.28515625" style="434" customWidth="1"/>
    <col min="1546" max="1546" width="16.42578125" style="434" customWidth="1"/>
    <col min="1547" max="1675" width="10.7109375" style="434" customWidth="1"/>
    <col min="1676" max="1792" width="9.140625" style="434"/>
    <col min="1793" max="1793" width="6.28515625" style="434" customWidth="1"/>
    <col min="1794" max="1794" width="45.42578125" style="434" customWidth="1"/>
    <col min="1795" max="1795" width="17" style="434" customWidth="1"/>
    <col min="1796" max="1796" width="22.7109375" style="434" customWidth="1"/>
    <col min="1797" max="1797" width="16.5703125" style="434" customWidth="1"/>
    <col min="1798" max="1798" width="16.85546875" style="434" customWidth="1"/>
    <col min="1799" max="1800" width="15.42578125" style="434" customWidth="1"/>
    <col min="1801" max="1801" width="17.28515625" style="434" customWidth="1"/>
    <col min="1802" max="1802" width="16.42578125" style="434" customWidth="1"/>
    <col min="1803" max="1931" width="10.7109375" style="434" customWidth="1"/>
    <col min="1932" max="2048" width="9.140625" style="434"/>
    <col min="2049" max="2049" width="6.28515625" style="434" customWidth="1"/>
    <col min="2050" max="2050" width="45.42578125" style="434" customWidth="1"/>
    <col min="2051" max="2051" width="17" style="434" customWidth="1"/>
    <col min="2052" max="2052" width="22.7109375" style="434" customWidth="1"/>
    <col min="2053" max="2053" width="16.5703125" style="434" customWidth="1"/>
    <col min="2054" max="2054" width="16.85546875" style="434" customWidth="1"/>
    <col min="2055" max="2056" width="15.42578125" style="434" customWidth="1"/>
    <col min="2057" max="2057" width="17.28515625" style="434" customWidth="1"/>
    <col min="2058" max="2058" width="16.42578125" style="434" customWidth="1"/>
    <col min="2059" max="2187" width="10.7109375" style="434" customWidth="1"/>
    <col min="2188" max="2304" width="9.140625" style="434"/>
    <col min="2305" max="2305" width="6.28515625" style="434" customWidth="1"/>
    <col min="2306" max="2306" width="45.42578125" style="434" customWidth="1"/>
    <col min="2307" max="2307" width="17" style="434" customWidth="1"/>
    <col min="2308" max="2308" width="22.7109375" style="434" customWidth="1"/>
    <col min="2309" max="2309" width="16.5703125" style="434" customWidth="1"/>
    <col min="2310" max="2310" width="16.85546875" style="434" customWidth="1"/>
    <col min="2311" max="2312" width="15.42578125" style="434" customWidth="1"/>
    <col min="2313" max="2313" width="17.28515625" style="434" customWidth="1"/>
    <col min="2314" max="2314" width="16.42578125" style="434" customWidth="1"/>
    <col min="2315" max="2443" width="10.7109375" style="434" customWidth="1"/>
    <col min="2444" max="2560" width="9.140625" style="434"/>
    <col min="2561" max="2561" width="6.28515625" style="434" customWidth="1"/>
    <col min="2562" max="2562" width="45.42578125" style="434" customWidth="1"/>
    <col min="2563" max="2563" width="17" style="434" customWidth="1"/>
    <col min="2564" max="2564" width="22.7109375" style="434" customWidth="1"/>
    <col min="2565" max="2565" width="16.5703125" style="434" customWidth="1"/>
    <col min="2566" max="2566" width="16.85546875" style="434" customWidth="1"/>
    <col min="2567" max="2568" width="15.42578125" style="434" customWidth="1"/>
    <col min="2569" max="2569" width="17.28515625" style="434" customWidth="1"/>
    <col min="2570" max="2570" width="16.42578125" style="434" customWidth="1"/>
    <col min="2571" max="2699" width="10.7109375" style="434" customWidth="1"/>
    <col min="2700" max="2816" width="9.140625" style="434"/>
    <col min="2817" max="2817" width="6.28515625" style="434" customWidth="1"/>
    <col min="2818" max="2818" width="45.42578125" style="434" customWidth="1"/>
    <col min="2819" max="2819" width="17" style="434" customWidth="1"/>
    <col min="2820" max="2820" width="22.7109375" style="434" customWidth="1"/>
    <col min="2821" max="2821" width="16.5703125" style="434" customWidth="1"/>
    <col min="2822" max="2822" width="16.85546875" style="434" customWidth="1"/>
    <col min="2823" max="2824" width="15.42578125" style="434" customWidth="1"/>
    <col min="2825" max="2825" width="17.28515625" style="434" customWidth="1"/>
    <col min="2826" max="2826" width="16.42578125" style="434" customWidth="1"/>
    <col min="2827" max="2955" width="10.7109375" style="434" customWidth="1"/>
    <col min="2956" max="3072" width="9.140625" style="434"/>
    <col min="3073" max="3073" width="6.28515625" style="434" customWidth="1"/>
    <col min="3074" max="3074" width="45.42578125" style="434" customWidth="1"/>
    <col min="3075" max="3075" width="17" style="434" customWidth="1"/>
    <col min="3076" max="3076" width="22.7109375" style="434" customWidth="1"/>
    <col min="3077" max="3077" width="16.5703125" style="434" customWidth="1"/>
    <col min="3078" max="3078" width="16.85546875" style="434" customWidth="1"/>
    <col min="3079" max="3080" width="15.42578125" style="434" customWidth="1"/>
    <col min="3081" max="3081" width="17.28515625" style="434" customWidth="1"/>
    <col min="3082" max="3082" width="16.42578125" style="434" customWidth="1"/>
    <col min="3083" max="3211" width="10.7109375" style="434" customWidth="1"/>
    <col min="3212" max="3328" width="9.140625" style="434"/>
    <col min="3329" max="3329" width="6.28515625" style="434" customWidth="1"/>
    <col min="3330" max="3330" width="45.42578125" style="434" customWidth="1"/>
    <col min="3331" max="3331" width="17" style="434" customWidth="1"/>
    <col min="3332" max="3332" width="22.7109375" style="434" customWidth="1"/>
    <col min="3333" max="3333" width="16.5703125" style="434" customWidth="1"/>
    <col min="3334" max="3334" width="16.85546875" style="434" customWidth="1"/>
    <col min="3335" max="3336" width="15.42578125" style="434" customWidth="1"/>
    <col min="3337" max="3337" width="17.28515625" style="434" customWidth="1"/>
    <col min="3338" max="3338" width="16.42578125" style="434" customWidth="1"/>
    <col min="3339" max="3467" width="10.7109375" style="434" customWidth="1"/>
    <col min="3468" max="3584" width="9.140625" style="434"/>
    <col min="3585" max="3585" width="6.28515625" style="434" customWidth="1"/>
    <col min="3586" max="3586" width="45.42578125" style="434" customWidth="1"/>
    <col min="3587" max="3587" width="17" style="434" customWidth="1"/>
    <col min="3588" max="3588" width="22.7109375" style="434" customWidth="1"/>
    <col min="3589" max="3589" width="16.5703125" style="434" customWidth="1"/>
    <col min="3590" max="3590" width="16.85546875" style="434" customWidth="1"/>
    <col min="3591" max="3592" width="15.42578125" style="434" customWidth="1"/>
    <col min="3593" max="3593" width="17.28515625" style="434" customWidth="1"/>
    <col min="3594" max="3594" width="16.42578125" style="434" customWidth="1"/>
    <col min="3595" max="3723" width="10.7109375" style="434" customWidth="1"/>
    <col min="3724" max="3840" width="9.140625" style="434"/>
    <col min="3841" max="3841" width="6.28515625" style="434" customWidth="1"/>
    <col min="3842" max="3842" width="45.42578125" style="434" customWidth="1"/>
    <col min="3843" max="3843" width="17" style="434" customWidth="1"/>
    <col min="3844" max="3844" width="22.7109375" style="434" customWidth="1"/>
    <col min="3845" max="3845" width="16.5703125" style="434" customWidth="1"/>
    <col min="3846" max="3846" width="16.85546875" style="434" customWidth="1"/>
    <col min="3847" max="3848" width="15.42578125" style="434" customWidth="1"/>
    <col min="3849" max="3849" width="17.28515625" style="434" customWidth="1"/>
    <col min="3850" max="3850" width="16.42578125" style="434" customWidth="1"/>
    <col min="3851" max="3979" width="10.7109375" style="434" customWidth="1"/>
    <col min="3980" max="4096" width="9.140625" style="434"/>
    <col min="4097" max="4097" width="6.28515625" style="434" customWidth="1"/>
    <col min="4098" max="4098" width="45.42578125" style="434" customWidth="1"/>
    <col min="4099" max="4099" width="17" style="434" customWidth="1"/>
    <col min="4100" max="4100" width="22.7109375" style="434" customWidth="1"/>
    <col min="4101" max="4101" width="16.5703125" style="434" customWidth="1"/>
    <col min="4102" max="4102" width="16.85546875" style="434" customWidth="1"/>
    <col min="4103" max="4104" width="15.42578125" style="434" customWidth="1"/>
    <col min="4105" max="4105" width="17.28515625" style="434" customWidth="1"/>
    <col min="4106" max="4106" width="16.42578125" style="434" customWidth="1"/>
    <col min="4107" max="4235" width="10.7109375" style="434" customWidth="1"/>
    <col min="4236" max="4352" width="9.140625" style="434"/>
    <col min="4353" max="4353" width="6.28515625" style="434" customWidth="1"/>
    <col min="4354" max="4354" width="45.42578125" style="434" customWidth="1"/>
    <col min="4355" max="4355" width="17" style="434" customWidth="1"/>
    <col min="4356" max="4356" width="22.7109375" style="434" customWidth="1"/>
    <col min="4357" max="4357" width="16.5703125" style="434" customWidth="1"/>
    <col min="4358" max="4358" width="16.85546875" style="434" customWidth="1"/>
    <col min="4359" max="4360" width="15.42578125" style="434" customWidth="1"/>
    <col min="4361" max="4361" width="17.28515625" style="434" customWidth="1"/>
    <col min="4362" max="4362" width="16.42578125" style="434" customWidth="1"/>
    <col min="4363" max="4491" width="10.7109375" style="434" customWidth="1"/>
    <col min="4492" max="4608" width="9.140625" style="434"/>
    <col min="4609" max="4609" width="6.28515625" style="434" customWidth="1"/>
    <col min="4610" max="4610" width="45.42578125" style="434" customWidth="1"/>
    <col min="4611" max="4611" width="17" style="434" customWidth="1"/>
    <col min="4612" max="4612" width="22.7109375" style="434" customWidth="1"/>
    <col min="4613" max="4613" width="16.5703125" style="434" customWidth="1"/>
    <col min="4614" max="4614" width="16.85546875" style="434" customWidth="1"/>
    <col min="4615" max="4616" width="15.42578125" style="434" customWidth="1"/>
    <col min="4617" max="4617" width="17.28515625" style="434" customWidth="1"/>
    <col min="4618" max="4618" width="16.42578125" style="434" customWidth="1"/>
    <col min="4619" max="4747" width="10.7109375" style="434" customWidth="1"/>
    <col min="4748" max="4864" width="9.140625" style="434"/>
    <col min="4865" max="4865" width="6.28515625" style="434" customWidth="1"/>
    <col min="4866" max="4866" width="45.42578125" style="434" customWidth="1"/>
    <col min="4867" max="4867" width="17" style="434" customWidth="1"/>
    <col min="4868" max="4868" width="22.7109375" style="434" customWidth="1"/>
    <col min="4869" max="4869" width="16.5703125" style="434" customWidth="1"/>
    <col min="4870" max="4870" width="16.85546875" style="434" customWidth="1"/>
    <col min="4871" max="4872" width="15.42578125" style="434" customWidth="1"/>
    <col min="4873" max="4873" width="17.28515625" style="434" customWidth="1"/>
    <col min="4874" max="4874" width="16.42578125" style="434" customWidth="1"/>
    <col min="4875" max="5003" width="10.7109375" style="434" customWidth="1"/>
    <col min="5004" max="5120" width="9.140625" style="434"/>
    <col min="5121" max="5121" width="6.28515625" style="434" customWidth="1"/>
    <col min="5122" max="5122" width="45.42578125" style="434" customWidth="1"/>
    <col min="5123" max="5123" width="17" style="434" customWidth="1"/>
    <col min="5124" max="5124" width="22.7109375" style="434" customWidth="1"/>
    <col min="5125" max="5125" width="16.5703125" style="434" customWidth="1"/>
    <col min="5126" max="5126" width="16.85546875" style="434" customWidth="1"/>
    <col min="5127" max="5128" width="15.42578125" style="434" customWidth="1"/>
    <col min="5129" max="5129" width="17.28515625" style="434" customWidth="1"/>
    <col min="5130" max="5130" width="16.42578125" style="434" customWidth="1"/>
    <col min="5131" max="5259" width="10.7109375" style="434" customWidth="1"/>
    <col min="5260" max="5376" width="9.140625" style="434"/>
    <col min="5377" max="5377" width="6.28515625" style="434" customWidth="1"/>
    <col min="5378" max="5378" width="45.42578125" style="434" customWidth="1"/>
    <col min="5379" max="5379" width="17" style="434" customWidth="1"/>
    <col min="5380" max="5380" width="22.7109375" style="434" customWidth="1"/>
    <col min="5381" max="5381" width="16.5703125" style="434" customWidth="1"/>
    <col min="5382" max="5382" width="16.85546875" style="434" customWidth="1"/>
    <col min="5383" max="5384" width="15.42578125" style="434" customWidth="1"/>
    <col min="5385" max="5385" width="17.28515625" style="434" customWidth="1"/>
    <col min="5386" max="5386" width="16.42578125" style="434" customWidth="1"/>
    <col min="5387" max="5515" width="10.7109375" style="434" customWidth="1"/>
    <col min="5516" max="5632" width="9.140625" style="434"/>
    <col min="5633" max="5633" width="6.28515625" style="434" customWidth="1"/>
    <col min="5634" max="5634" width="45.42578125" style="434" customWidth="1"/>
    <col min="5635" max="5635" width="17" style="434" customWidth="1"/>
    <col min="5636" max="5636" width="22.7109375" style="434" customWidth="1"/>
    <col min="5637" max="5637" width="16.5703125" style="434" customWidth="1"/>
    <col min="5638" max="5638" width="16.85546875" style="434" customWidth="1"/>
    <col min="5639" max="5640" width="15.42578125" style="434" customWidth="1"/>
    <col min="5641" max="5641" width="17.28515625" style="434" customWidth="1"/>
    <col min="5642" max="5642" width="16.42578125" style="434" customWidth="1"/>
    <col min="5643" max="5771" width="10.7109375" style="434" customWidth="1"/>
    <col min="5772" max="5888" width="9.140625" style="434"/>
    <col min="5889" max="5889" width="6.28515625" style="434" customWidth="1"/>
    <col min="5890" max="5890" width="45.42578125" style="434" customWidth="1"/>
    <col min="5891" max="5891" width="17" style="434" customWidth="1"/>
    <col min="5892" max="5892" width="22.7109375" style="434" customWidth="1"/>
    <col min="5893" max="5893" width="16.5703125" style="434" customWidth="1"/>
    <col min="5894" max="5894" width="16.85546875" style="434" customWidth="1"/>
    <col min="5895" max="5896" width="15.42578125" style="434" customWidth="1"/>
    <col min="5897" max="5897" width="17.28515625" style="434" customWidth="1"/>
    <col min="5898" max="5898" width="16.42578125" style="434" customWidth="1"/>
    <col min="5899" max="6027" width="10.7109375" style="434" customWidth="1"/>
    <col min="6028" max="6144" width="9.140625" style="434"/>
    <col min="6145" max="6145" width="6.28515625" style="434" customWidth="1"/>
    <col min="6146" max="6146" width="45.42578125" style="434" customWidth="1"/>
    <col min="6147" max="6147" width="17" style="434" customWidth="1"/>
    <col min="6148" max="6148" width="22.7109375" style="434" customWidth="1"/>
    <col min="6149" max="6149" width="16.5703125" style="434" customWidth="1"/>
    <col min="6150" max="6150" width="16.85546875" style="434" customWidth="1"/>
    <col min="6151" max="6152" width="15.42578125" style="434" customWidth="1"/>
    <col min="6153" max="6153" width="17.28515625" style="434" customWidth="1"/>
    <col min="6154" max="6154" width="16.42578125" style="434" customWidth="1"/>
    <col min="6155" max="6283" width="10.7109375" style="434" customWidth="1"/>
    <col min="6284" max="6400" width="9.140625" style="434"/>
    <col min="6401" max="6401" width="6.28515625" style="434" customWidth="1"/>
    <col min="6402" max="6402" width="45.42578125" style="434" customWidth="1"/>
    <col min="6403" max="6403" width="17" style="434" customWidth="1"/>
    <col min="6404" max="6404" width="22.7109375" style="434" customWidth="1"/>
    <col min="6405" max="6405" width="16.5703125" style="434" customWidth="1"/>
    <col min="6406" max="6406" width="16.85546875" style="434" customWidth="1"/>
    <col min="6407" max="6408" width="15.42578125" style="434" customWidth="1"/>
    <col min="6409" max="6409" width="17.28515625" style="434" customWidth="1"/>
    <col min="6410" max="6410" width="16.42578125" style="434" customWidth="1"/>
    <col min="6411" max="6539" width="10.7109375" style="434" customWidth="1"/>
    <col min="6540" max="6656" width="9.140625" style="434"/>
    <col min="6657" max="6657" width="6.28515625" style="434" customWidth="1"/>
    <col min="6658" max="6658" width="45.42578125" style="434" customWidth="1"/>
    <col min="6659" max="6659" width="17" style="434" customWidth="1"/>
    <col min="6660" max="6660" width="22.7109375" style="434" customWidth="1"/>
    <col min="6661" max="6661" width="16.5703125" style="434" customWidth="1"/>
    <col min="6662" max="6662" width="16.85546875" style="434" customWidth="1"/>
    <col min="6663" max="6664" width="15.42578125" style="434" customWidth="1"/>
    <col min="6665" max="6665" width="17.28515625" style="434" customWidth="1"/>
    <col min="6666" max="6666" width="16.42578125" style="434" customWidth="1"/>
    <col min="6667" max="6795" width="10.7109375" style="434" customWidth="1"/>
    <col min="6796" max="6912" width="9.140625" style="434"/>
    <col min="6913" max="6913" width="6.28515625" style="434" customWidth="1"/>
    <col min="6914" max="6914" width="45.42578125" style="434" customWidth="1"/>
    <col min="6915" max="6915" width="17" style="434" customWidth="1"/>
    <col min="6916" max="6916" width="22.7109375" style="434" customWidth="1"/>
    <col min="6917" max="6917" width="16.5703125" style="434" customWidth="1"/>
    <col min="6918" max="6918" width="16.85546875" style="434" customWidth="1"/>
    <col min="6919" max="6920" width="15.42578125" style="434" customWidth="1"/>
    <col min="6921" max="6921" width="17.28515625" style="434" customWidth="1"/>
    <col min="6922" max="6922" width="16.42578125" style="434" customWidth="1"/>
    <col min="6923" max="7051" width="10.7109375" style="434" customWidth="1"/>
    <col min="7052" max="7168" width="9.140625" style="434"/>
    <col min="7169" max="7169" width="6.28515625" style="434" customWidth="1"/>
    <col min="7170" max="7170" width="45.42578125" style="434" customWidth="1"/>
    <col min="7171" max="7171" width="17" style="434" customWidth="1"/>
    <col min="7172" max="7172" width="22.7109375" style="434" customWidth="1"/>
    <col min="7173" max="7173" width="16.5703125" style="434" customWidth="1"/>
    <col min="7174" max="7174" width="16.85546875" style="434" customWidth="1"/>
    <col min="7175" max="7176" width="15.42578125" style="434" customWidth="1"/>
    <col min="7177" max="7177" width="17.28515625" style="434" customWidth="1"/>
    <col min="7178" max="7178" width="16.42578125" style="434" customWidth="1"/>
    <col min="7179" max="7307" width="10.7109375" style="434" customWidth="1"/>
    <col min="7308" max="7424" width="9.140625" style="434"/>
    <col min="7425" max="7425" width="6.28515625" style="434" customWidth="1"/>
    <col min="7426" max="7426" width="45.42578125" style="434" customWidth="1"/>
    <col min="7427" max="7427" width="17" style="434" customWidth="1"/>
    <col min="7428" max="7428" width="22.7109375" style="434" customWidth="1"/>
    <col min="7429" max="7429" width="16.5703125" style="434" customWidth="1"/>
    <col min="7430" max="7430" width="16.85546875" style="434" customWidth="1"/>
    <col min="7431" max="7432" width="15.42578125" style="434" customWidth="1"/>
    <col min="7433" max="7433" width="17.28515625" style="434" customWidth="1"/>
    <col min="7434" max="7434" width="16.42578125" style="434" customWidth="1"/>
    <col min="7435" max="7563" width="10.7109375" style="434" customWidth="1"/>
    <col min="7564" max="7680" width="9.140625" style="434"/>
    <col min="7681" max="7681" width="6.28515625" style="434" customWidth="1"/>
    <col min="7682" max="7682" width="45.42578125" style="434" customWidth="1"/>
    <col min="7683" max="7683" width="17" style="434" customWidth="1"/>
    <col min="7684" max="7684" width="22.7109375" style="434" customWidth="1"/>
    <col min="7685" max="7685" width="16.5703125" style="434" customWidth="1"/>
    <col min="7686" max="7686" width="16.85546875" style="434" customWidth="1"/>
    <col min="7687" max="7688" width="15.42578125" style="434" customWidth="1"/>
    <col min="7689" max="7689" width="17.28515625" style="434" customWidth="1"/>
    <col min="7690" max="7690" width="16.42578125" style="434" customWidth="1"/>
    <col min="7691" max="7819" width="10.7109375" style="434" customWidth="1"/>
    <col min="7820" max="7936" width="9.140625" style="434"/>
    <col min="7937" max="7937" width="6.28515625" style="434" customWidth="1"/>
    <col min="7938" max="7938" width="45.42578125" style="434" customWidth="1"/>
    <col min="7939" max="7939" width="17" style="434" customWidth="1"/>
    <col min="7940" max="7940" width="22.7109375" style="434" customWidth="1"/>
    <col min="7941" max="7941" width="16.5703125" style="434" customWidth="1"/>
    <col min="7942" max="7942" width="16.85546875" style="434" customWidth="1"/>
    <col min="7943" max="7944" width="15.42578125" style="434" customWidth="1"/>
    <col min="7945" max="7945" width="17.28515625" style="434" customWidth="1"/>
    <col min="7946" max="7946" width="16.42578125" style="434" customWidth="1"/>
    <col min="7947" max="8075" width="10.7109375" style="434" customWidth="1"/>
    <col min="8076" max="8192" width="9.140625" style="434"/>
    <col min="8193" max="8193" width="6.28515625" style="434" customWidth="1"/>
    <col min="8194" max="8194" width="45.42578125" style="434" customWidth="1"/>
    <col min="8195" max="8195" width="17" style="434" customWidth="1"/>
    <col min="8196" max="8196" width="22.7109375" style="434" customWidth="1"/>
    <col min="8197" max="8197" width="16.5703125" style="434" customWidth="1"/>
    <col min="8198" max="8198" width="16.85546875" style="434" customWidth="1"/>
    <col min="8199" max="8200" width="15.42578125" style="434" customWidth="1"/>
    <col min="8201" max="8201" width="17.28515625" style="434" customWidth="1"/>
    <col min="8202" max="8202" width="16.42578125" style="434" customWidth="1"/>
    <col min="8203" max="8331" width="10.7109375" style="434" customWidth="1"/>
    <col min="8332" max="8448" width="9.140625" style="434"/>
    <col min="8449" max="8449" width="6.28515625" style="434" customWidth="1"/>
    <col min="8450" max="8450" width="45.42578125" style="434" customWidth="1"/>
    <col min="8451" max="8451" width="17" style="434" customWidth="1"/>
    <col min="8452" max="8452" width="22.7109375" style="434" customWidth="1"/>
    <col min="8453" max="8453" width="16.5703125" style="434" customWidth="1"/>
    <col min="8454" max="8454" width="16.85546875" style="434" customWidth="1"/>
    <col min="8455" max="8456" width="15.42578125" style="434" customWidth="1"/>
    <col min="8457" max="8457" width="17.28515625" style="434" customWidth="1"/>
    <col min="8458" max="8458" width="16.42578125" style="434" customWidth="1"/>
    <col min="8459" max="8587" width="10.7109375" style="434" customWidth="1"/>
    <col min="8588" max="8704" width="9.140625" style="434"/>
    <col min="8705" max="8705" width="6.28515625" style="434" customWidth="1"/>
    <col min="8706" max="8706" width="45.42578125" style="434" customWidth="1"/>
    <col min="8707" max="8707" width="17" style="434" customWidth="1"/>
    <col min="8708" max="8708" width="22.7109375" style="434" customWidth="1"/>
    <col min="8709" max="8709" width="16.5703125" style="434" customWidth="1"/>
    <col min="8710" max="8710" width="16.85546875" style="434" customWidth="1"/>
    <col min="8711" max="8712" width="15.42578125" style="434" customWidth="1"/>
    <col min="8713" max="8713" width="17.28515625" style="434" customWidth="1"/>
    <col min="8714" max="8714" width="16.42578125" style="434" customWidth="1"/>
    <col min="8715" max="8843" width="10.7109375" style="434" customWidth="1"/>
    <col min="8844" max="8960" width="9.140625" style="434"/>
    <col min="8961" max="8961" width="6.28515625" style="434" customWidth="1"/>
    <col min="8962" max="8962" width="45.42578125" style="434" customWidth="1"/>
    <col min="8963" max="8963" width="17" style="434" customWidth="1"/>
    <col min="8964" max="8964" width="22.7109375" style="434" customWidth="1"/>
    <col min="8965" max="8965" width="16.5703125" style="434" customWidth="1"/>
    <col min="8966" max="8966" width="16.85546875" style="434" customWidth="1"/>
    <col min="8967" max="8968" width="15.42578125" style="434" customWidth="1"/>
    <col min="8969" max="8969" width="17.28515625" style="434" customWidth="1"/>
    <col min="8970" max="8970" width="16.42578125" style="434" customWidth="1"/>
    <col min="8971" max="9099" width="10.7109375" style="434" customWidth="1"/>
    <col min="9100" max="9216" width="9.140625" style="434"/>
    <col min="9217" max="9217" width="6.28515625" style="434" customWidth="1"/>
    <col min="9218" max="9218" width="45.42578125" style="434" customWidth="1"/>
    <col min="9219" max="9219" width="17" style="434" customWidth="1"/>
    <col min="9220" max="9220" width="22.7109375" style="434" customWidth="1"/>
    <col min="9221" max="9221" width="16.5703125" style="434" customWidth="1"/>
    <col min="9222" max="9222" width="16.85546875" style="434" customWidth="1"/>
    <col min="9223" max="9224" width="15.42578125" style="434" customWidth="1"/>
    <col min="9225" max="9225" width="17.28515625" style="434" customWidth="1"/>
    <col min="9226" max="9226" width="16.42578125" style="434" customWidth="1"/>
    <col min="9227" max="9355" width="10.7109375" style="434" customWidth="1"/>
    <col min="9356" max="9472" width="9.140625" style="434"/>
    <col min="9473" max="9473" width="6.28515625" style="434" customWidth="1"/>
    <col min="9474" max="9474" width="45.42578125" style="434" customWidth="1"/>
    <col min="9475" max="9475" width="17" style="434" customWidth="1"/>
    <col min="9476" max="9476" width="22.7109375" style="434" customWidth="1"/>
    <col min="9477" max="9477" width="16.5703125" style="434" customWidth="1"/>
    <col min="9478" max="9478" width="16.85546875" style="434" customWidth="1"/>
    <col min="9479" max="9480" width="15.42578125" style="434" customWidth="1"/>
    <col min="9481" max="9481" width="17.28515625" style="434" customWidth="1"/>
    <col min="9482" max="9482" width="16.42578125" style="434" customWidth="1"/>
    <col min="9483" max="9611" width="10.7109375" style="434" customWidth="1"/>
    <col min="9612" max="9728" width="9.140625" style="434"/>
    <col min="9729" max="9729" width="6.28515625" style="434" customWidth="1"/>
    <col min="9730" max="9730" width="45.42578125" style="434" customWidth="1"/>
    <col min="9731" max="9731" width="17" style="434" customWidth="1"/>
    <col min="9732" max="9732" width="22.7109375" style="434" customWidth="1"/>
    <col min="9733" max="9733" width="16.5703125" style="434" customWidth="1"/>
    <col min="9734" max="9734" width="16.85546875" style="434" customWidth="1"/>
    <col min="9735" max="9736" width="15.42578125" style="434" customWidth="1"/>
    <col min="9737" max="9737" width="17.28515625" style="434" customWidth="1"/>
    <col min="9738" max="9738" width="16.42578125" style="434" customWidth="1"/>
    <col min="9739" max="9867" width="10.7109375" style="434" customWidth="1"/>
    <col min="9868" max="9984" width="9.140625" style="434"/>
    <col min="9985" max="9985" width="6.28515625" style="434" customWidth="1"/>
    <col min="9986" max="9986" width="45.42578125" style="434" customWidth="1"/>
    <col min="9987" max="9987" width="17" style="434" customWidth="1"/>
    <col min="9988" max="9988" width="22.7109375" style="434" customWidth="1"/>
    <col min="9989" max="9989" width="16.5703125" style="434" customWidth="1"/>
    <col min="9990" max="9990" width="16.85546875" style="434" customWidth="1"/>
    <col min="9991" max="9992" width="15.42578125" style="434" customWidth="1"/>
    <col min="9993" max="9993" width="17.28515625" style="434" customWidth="1"/>
    <col min="9994" max="9994" width="16.42578125" style="434" customWidth="1"/>
    <col min="9995" max="10123" width="10.7109375" style="434" customWidth="1"/>
    <col min="10124" max="10240" width="9.140625" style="434"/>
    <col min="10241" max="10241" width="6.28515625" style="434" customWidth="1"/>
    <col min="10242" max="10242" width="45.42578125" style="434" customWidth="1"/>
    <col min="10243" max="10243" width="17" style="434" customWidth="1"/>
    <col min="10244" max="10244" width="22.7109375" style="434" customWidth="1"/>
    <col min="10245" max="10245" width="16.5703125" style="434" customWidth="1"/>
    <col min="10246" max="10246" width="16.85546875" style="434" customWidth="1"/>
    <col min="10247" max="10248" width="15.42578125" style="434" customWidth="1"/>
    <col min="10249" max="10249" width="17.28515625" style="434" customWidth="1"/>
    <col min="10250" max="10250" width="16.42578125" style="434" customWidth="1"/>
    <col min="10251" max="10379" width="10.7109375" style="434" customWidth="1"/>
    <col min="10380" max="10496" width="9.140625" style="434"/>
    <col min="10497" max="10497" width="6.28515625" style="434" customWidth="1"/>
    <col min="10498" max="10498" width="45.42578125" style="434" customWidth="1"/>
    <col min="10499" max="10499" width="17" style="434" customWidth="1"/>
    <col min="10500" max="10500" width="22.7109375" style="434" customWidth="1"/>
    <col min="10501" max="10501" width="16.5703125" style="434" customWidth="1"/>
    <col min="10502" max="10502" width="16.85546875" style="434" customWidth="1"/>
    <col min="10503" max="10504" width="15.42578125" style="434" customWidth="1"/>
    <col min="10505" max="10505" width="17.28515625" style="434" customWidth="1"/>
    <col min="10506" max="10506" width="16.42578125" style="434" customWidth="1"/>
    <col min="10507" max="10635" width="10.7109375" style="434" customWidth="1"/>
    <col min="10636" max="10752" width="9.140625" style="434"/>
    <col min="10753" max="10753" width="6.28515625" style="434" customWidth="1"/>
    <col min="10754" max="10754" width="45.42578125" style="434" customWidth="1"/>
    <col min="10755" max="10755" width="17" style="434" customWidth="1"/>
    <col min="10756" max="10756" width="22.7109375" style="434" customWidth="1"/>
    <col min="10757" max="10757" width="16.5703125" style="434" customWidth="1"/>
    <col min="10758" max="10758" width="16.85546875" style="434" customWidth="1"/>
    <col min="10759" max="10760" width="15.42578125" style="434" customWidth="1"/>
    <col min="10761" max="10761" width="17.28515625" style="434" customWidth="1"/>
    <col min="10762" max="10762" width="16.42578125" style="434" customWidth="1"/>
    <col min="10763" max="10891" width="10.7109375" style="434" customWidth="1"/>
    <col min="10892" max="11008" width="9.140625" style="434"/>
    <col min="11009" max="11009" width="6.28515625" style="434" customWidth="1"/>
    <col min="11010" max="11010" width="45.42578125" style="434" customWidth="1"/>
    <col min="11011" max="11011" width="17" style="434" customWidth="1"/>
    <col min="11012" max="11012" width="22.7109375" style="434" customWidth="1"/>
    <col min="11013" max="11013" width="16.5703125" style="434" customWidth="1"/>
    <col min="11014" max="11014" width="16.85546875" style="434" customWidth="1"/>
    <col min="11015" max="11016" width="15.42578125" style="434" customWidth="1"/>
    <col min="11017" max="11017" width="17.28515625" style="434" customWidth="1"/>
    <col min="11018" max="11018" width="16.42578125" style="434" customWidth="1"/>
    <col min="11019" max="11147" width="10.7109375" style="434" customWidth="1"/>
    <col min="11148" max="11264" width="9.140625" style="434"/>
    <col min="11265" max="11265" width="6.28515625" style="434" customWidth="1"/>
    <col min="11266" max="11266" width="45.42578125" style="434" customWidth="1"/>
    <col min="11267" max="11267" width="17" style="434" customWidth="1"/>
    <col min="11268" max="11268" width="22.7109375" style="434" customWidth="1"/>
    <col min="11269" max="11269" width="16.5703125" style="434" customWidth="1"/>
    <col min="11270" max="11270" width="16.85546875" style="434" customWidth="1"/>
    <col min="11271" max="11272" width="15.42578125" style="434" customWidth="1"/>
    <col min="11273" max="11273" width="17.28515625" style="434" customWidth="1"/>
    <col min="11274" max="11274" width="16.42578125" style="434" customWidth="1"/>
    <col min="11275" max="11403" width="10.7109375" style="434" customWidth="1"/>
    <col min="11404" max="11520" width="9.140625" style="434"/>
    <col min="11521" max="11521" width="6.28515625" style="434" customWidth="1"/>
    <col min="11522" max="11522" width="45.42578125" style="434" customWidth="1"/>
    <col min="11523" max="11523" width="17" style="434" customWidth="1"/>
    <col min="11524" max="11524" width="22.7109375" style="434" customWidth="1"/>
    <col min="11525" max="11525" width="16.5703125" style="434" customWidth="1"/>
    <col min="11526" max="11526" width="16.85546875" style="434" customWidth="1"/>
    <col min="11527" max="11528" width="15.42578125" style="434" customWidth="1"/>
    <col min="11529" max="11529" width="17.28515625" style="434" customWidth="1"/>
    <col min="11530" max="11530" width="16.42578125" style="434" customWidth="1"/>
    <col min="11531" max="11659" width="10.7109375" style="434" customWidth="1"/>
    <col min="11660" max="11776" width="9.140625" style="434"/>
    <col min="11777" max="11777" width="6.28515625" style="434" customWidth="1"/>
    <col min="11778" max="11778" width="45.42578125" style="434" customWidth="1"/>
    <col min="11779" max="11779" width="17" style="434" customWidth="1"/>
    <col min="11780" max="11780" width="22.7109375" style="434" customWidth="1"/>
    <col min="11781" max="11781" width="16.5703125" style="434" customWidth="1"/>
    <col min="11782" max="11782" width="16.85546875" style="434" customWidth="1"/>
    <col min="11783" max="11784" width="15.42578125" style="434" customWidth="1"/>
    <col min="11785" max="11785" width="17.28515625" style="434" customWidth="1"/>
    <col min="11786" max="11786" width="16.42578125" style="434" customWidth="1"/>
    <col min="11787" max="11915" width="10.7109375" style="434" customWidth="1"/>
    <col min="11916" max="12032" width="9.140625" style="434"/>
    <col min="12033" max="12033" width="6.28515625" style="434" customWidth="1"/>
    <col min="12034" max="12034" width="45.42578125" style="434" customWidth="1"/>
    <col min="12035" max="12035" width="17" style="434" customWidth="1"/>
    <col min="12036" max="12036" width="22.7109375" style="434" customWidth="1"/>
    <col min="12037" max="12037" width="16.5703125" style="434" customWidth="1"/>
    <col min="12038" max="12038" width="16.85546875" style="434" customWidth="1"/>
    <col min="12039" max="12040" width="15.42578125" style="434" customWidth="1"/>
    <col min="12041" max="12041" width="17.28515625" style="434" customWidth="1"/>
    <col min="12042" max="12042" width="16.42578125" style="434" customWidth="1"/>
    <col min="12043" max="12171" width="10.7109375" style="434" customWidth="1"/>
    <col min="12172" max="12288" width="9.140625" style="434"/>
    <col min="12289" max="12289" width="6.28515625" style="434" customWidth="1"/>
    <col min="12290" max="12290" width="45.42578125" style="434" customWidth="1"/>
    <col min="12291" max="12291" width="17" style="434" customWidth="1"/>
    <col min="12292" max="12292" width="22.7109375" style="434" customWidth="1"/>
    <col min="12293" max="12293" width="16.5703125" style="434" customWidth="1"/>
    <col min="12294" max="12294" width="16.85546875" style="434" customWidth="1"/>
    <col min="12295" max="12296" width="15.42578125" style="434" customWidth="1"/>
    <col min="12297" max="12297" width="17.28515625" style="434" customWidth="1"/>
    <col min="12298" max="12298" width="16.42578125" style="434" customWidth="1"/>
    <col min="12299" max="12427" width="10.7109375" style="434" customWidth="1"/>
    <col min="12428" max="12544" width="9.140625" style="434"/>
    <col min="12545" max="12545" width="6.28515625" style="434" customWidth="1"/>
    <col min="12546" max="12546" width="45.42578125" style="434" customWidth="1"/>
    <col min="12547" max="12547" width="17" style="434" customWidth="1"/>
    <col min="12548" max="12548" width="22.7109375" style="434" customWidth="1"/>
    <col min="12549" max="12549" width="16.5703125" style="434" customWidth="1"/>
    <col min="12550" max="12550" width="16.85546875" style="434" customWidth="1"/>
    <col min="12551" max="12552" width="15.42578125" style="434" customWidth="1"/>
    <col min="12553" max="12553" width="17.28515625" style="434" customWidth="1"/>
    <col min="12554" max="12554" width="16.42578125" style="434" customWidth="1"/>
    <col min="12555" max="12683" width="10.7109375" style="434" customWidth="1"/>
    <col min="12684" max="12800" width="9.140625" style="434"/>
    <col min="12801" max="12801" width="6.28515625" style="434" customWidth="1"/>
    <col min="12802" max="12802" width="45.42578125" style="434" customWidth="1"/>
    <col min="12803" max="12803" width="17" style="434" customWidth="1"/>
    <col min="12804" max="12804" width="22.7109375" style="434" customWidth="1"/>
    <col min="12805" max="12805" width="16.5703125" style="434" customWidth="1"/>
    <col min="12806" max="12806" width="16.85546875" style="434" customWidth="1"/>
    <col min="12807" max="12808" width="15.42578125" style="434" customWidth="1"/>
    <col min="12809" max="12809" width="17.28515625" style="434" customWidth="1"/>
    <col min="12810" max="12810" width="16.42578125" style="434" customWidth="1"/>
    <col min="12811" max="12939" width="10.7109375" style="434" customWidth="1"/>
    <col min="12940" max="13056" width="9.140625" style="434"/>
    <col min="13057" max="13057" width="6.28515625" style="434" customWidth="1"/>
    <col min="13058" max="13058" width="45.42578125" style="434" customWidth="1"/>
    <col min="13059" max="13059" width="17" style="434" customWidth="1"/>
    <col min="13060" max="13060" width="22.7109375" style="434" customWidth="1"/>
    <col min="13061" max="13061" width="16.5703125" style="434" customWidth="1"/>
    <col min="13062" max="13062" width="16.85546875" style="434" customWidth="1"/>
    <col min="13063" max="13064" width="15.42578125" style="434" customWidth="1"/>
    <col min="13065" max="13065" width="17.28515625" style="434" customWidth="1"/>
    <col min="13066" max="13066" width="16.42578125" style="434" customWidth="1"/>
    <col min="13067" max="13195" width="10.7109375" style="434" customWidth="1"/>
    <col min="13196" max="13312" width="9.140625" style="434"/>
    <col min="13313" max="13313" width="6.28515625" style="434" customWidth="1"/>
    <col min="13314" max="13314" width="45.42578125" style="434" customWidth="1"/>
    <col min="13315" max="13315" width="17" style="434" customWidth="1"/>
    <col min="13316" max="13316" width="22.7109375" style="434" customWidth="1"/>
    <col min="13317" max="13317" width="16.5703125" style="434" customWidth="1"/>
    <col min="13318" max="13318" width="16.85546875" style="434" customWidth="1"/>
    <col min="13319" max="13320" width="15.42578125" style="434" customWidth="1"/>
    <col min="13321" max="13321" width="17.28515625" style="434" customWidth="1"/>
    <col min="13322" max="13322" width="16.42578125" style="434" customWidth="1"/>
    <col min="13323" max="13451" width="10.7109375" style="434" customWidth="1"/>
    <col min="13452" max="13568" width="9.140625" style="434"/>
    <col min="13569" max="13569" width="6.28515625" style="434" customWidth="1"/>
    <col min="13570" max="13570" width="45.42578125" style="434" customWidth="1"/>
    <col min="13571" max="13571" width="17" style="434" customWidth="1"/>
    <col min="13572" max="13572" width="22.7109375" style="434" customWidth="1"/>
    <col min="13573" max="13573" width="16.5703125" style="434" customWidth="1"/>
    <col min="13574" max="13574" width="16.85546875" style="434" customWidth="1"/>
    <col min="13575" max="13576" width="15.42578125" style="434" customWidth="1"/>
    <col min="13577" max="13577" width="17.28515625" style="434" customWidth="1"/>
    <col min="13578" max="13578" width="16.42578125" style="434" customWidth="1"/>
    <col min="13579" max="13707" width="10.7109375" style="434" customWidth="1"/>
    <col min="13708" max="13824" width="9.140625" style="434"/>
    <col min="13825" max="13825" width="6.28515625" style="434" customWidth="1"/>
    <col min="13826" max="13826" width="45.42578125" style="434" customWidth="1"/>
    <col min="13827" max="13827" width="17" style="434" customWidth="1"/>
    <col min="13828" max="13828" width="22.7109375" style="434" customWidth="1"/>
    <col min="13829" max="13829" width="16.5703125" style="434" customWidth="1"/>
    <col min="13830" max="13830" width="16.85546875" style="434" customWidth="1"/>
    <col min="13831" max="13832" width="15.42578125" style="434" customWidth="1"/>
    <col min="13833" max="13833" width="17.28515625" style="434" customWidth="1"/>
    <col min="13834" max="13834" width="16.42578125" style="434" customWidth="1"/>
    <col min="13835" max="13963" width="10.7109375" style="434" customWidth="1"/>
    <col min="13964" max="14080" width="9.140625" style="434"/>
    <col min="14081" max="14081" width="6.28515625" style="434" customWidth="1"/>
    <col min="14082" max="14082" width="45.42578125" style="434" customWidth="1"/>
    <col min="14083" max="14083" width="17" style="434" customWidth="1"/>
    <col min="14084" max="14084" width="22.7109375" style="434" customWidth="1"/>
    <col min="14085" max="14085" width="16.5703125" style="434" customWidth="1"/>
    <col min="14086" max="14086" width="16.85546875" style="434" customWidth="1"/>
    <col min="14087" max="14088" width="15.42578125" style="434" customWidth="1"/>
    <col min="14089" max="14089" width="17.28515625" style="434" customWidth="1"/>
    <col min="14090" max="14090" width="16.42578125" style="434" customWidth="1"/>
    <col min="14091" max="14219" width="10.7109375" style="434" customWidth="1"/>
    <col min="14220" max="14336" width="9.140625" style="434"/>
    <col min="14337" max="14337" width="6.28515625" style="434" customWidth="1"/>
    <col min="14338" max="14338" width="45.42578125" style="434" customWidth="1"/>
    <col min="14339" max="14339" width="17" style="434" customWidth="1"/>
    <col min="14340" max="14340" width="22.7109375" style="434" customWidth="1"/>
    <col min="14341" max="14341" width="16.5703125" style="434" customWidth="1"/>
    <col min="14342" max="14342" width="16.85546875" style="434" customWidth="1"/>
    <col min="14343" max="14344" width="15.42578125" style="434" customWidth="1"/>
    <col min="14345" max="14345" width="17.28515625" style="434" customWidth="1"/>
    <col min="14346" max="14346" width="16.42578125" style="434" customWidth="1"/>
    <col min="14347" max="14475" width="10.7109375" style="434" customWidth="1"/>
    <col min="14476" max="14592" width="9.140625" style="434"/>
    <col min="14593" max="14593" width="6.28515625" style="434" customWidth="1"/>
    <col min="14594" max="14594" width="45.42578125" style="434" customWidth="1"/>
    <col min="14595" max="14595" width="17" style="434" customWidth="1"/>
    <col min="14596" max="14596" width="22.7109375" style="434" customWidth="1"/>
    <col min="14597" max="14597" width="16.5703125" style="434" customWidth="1"/>
    <col min="14598" max="14598" width="16.85546875" style="434" customWidth="1"/>
    <col min="14599" max="14600" width="15.42578125" style="434" customWidth="1"/>
    <col min="14601" max="14601" width="17.28515625" style="434" customWidth="1"/>
    <col min="14602" max="14602" width="16.42578125" style="434" customWidth="1"/>
    <col min="14603" max="14731" width="10.7109375" style="434" customWidth="1"/>
    <col min="14732" max="14848" width="9.140625" style="434"/>
    <col min="14849" max="14849" width="6.28515625" style="434" customWidth="1"/>
    <col min="14850" max="14850" width="45.42578125" style="434" customWidth="1"/>
    <col min="14851" max="14851" width="17" style="434" customWidth="1"/>
    <col min="14852" max="14852" width="22.7109375" style="434" customWidth="1"/>
    <col min="14853" max="14853" width="16.5703125" style="434" customWidth="1"/>
    <col min="14854" max="14854" width="16.85546875" style="434" customWidth="1"/>
    <col min="14855" max="14856" width="15.42578125" style="434" customWidth="1"/>
    <col min="14857" max="14857" width="17.28515625" style="434" customWidth="1"/>
    <col min="14858" max="14858" width="16.42578125" style="434" customWidth="1"/>
    <col min="14859" max="14987" width="10.7109375" style="434" customWidth="1"/>
    <col min="14988" max="15104" width="9.140625" style="434"/>
    <col min="15105" max="15105" width="6.28515625" style="434" customWidth="1"/>
    <col min="15106" max="15106" width="45.42578125" style="434" customWidth="1"/>
    <col min="15107" max="15107" width="17" style="434" customWidth="1"/>
    <col min="15108" max="15108" width="22.7109375" style="434" customWidth="1"/>
    <col min="15109" max="15109" width="16.5703125" style="434" customWidth="1"/>
    <col min="15110" max="15110" width="16.85546875" style="434" customWidth="1"/>
    <col min="15111" max="15112" width="15.42578125" style="434" customWidth="1"/>
    <col min="15113" max="15113" width="17.28515625" style="434" customWidth="1"/>
    <col min="15114" max="15114" width="16.42578125" style="434" customWidth="1"/>
    <col min="15115" max="15243" width="10.7109375" style="434" customWidth="1"/>
    <col min="15244" max="15360" width="9.140625" style="434"/>
    <col min="15361" max="15361" width="6.28515625" style="434" customWidth="1"/>
    <col min="15362" max="15362" width="45.42578125" style="434" customWidth="1"/>
    <col min="15363" max="15363" width="17" style="434" customWidth="1"/>
    <col min="15364" max="15364" width="22.7109375" style="434" customWidth="1"/>
    <col min="15365" max="15365" width="16.5703125" style="434" customWidth="1"/>
    <col min="15366" max="15366" width="16.85546875" style="434" customWidth="1"/>
    <col min="15367" max="15368" width="15.42578125" style="434" customWidth="1"/>
    <col min="15369" max="15369" width="17.28515625" style="434" customWidth="1"/>
    <col min="15370" max="15370" width="16.42578125" style="434" customWidth="1"/>
    <col min="15371" max="15499" width="10.7109375" style="434" customWidth="1"/>
    <col min="15500" max="15616" width="9.140625" style="434"/>
    <col min="15617" max="15617" width="6.28515625" style="434" customWidth="1"/>
    <col min="15618" max="15618" width="45.42578125" style="434" customWidth="1"/>
    <col min="15619" max="15619" width="17" style="434" customWidth="1"/>
    <col min="15620" max="15620" width="22.7109375" style="434" customWidth="1"/>
    <col min="15621" max="15621" width="16.5703125" style="434" customWidth="1"/>
    <col min="15622" max="15622" width="16.85546875" style="434" customWidth="1"/>
    <col min="15623" max="15624" width="15.42578125" style="434" customWidth="1"/>
    <col min="15625" max="15625" width="17.28515625" style="434" customWidth="1"/>
    <col min="15626" max="15626" width="16.42578125" style="434" customWidth="1"/>
    <col min="15627" max="15755" width="10.7109375" style="434" customWidth="1"/>
    <col min="15756" max="15872" width="9.140625" style="434"/>
    <col min="15873" max="15873" width="6.28515625" style="434" customWidth="1"/>
    <col min="15874" max="15874" width="45.42578125" style="434" customWidth="1"/>
    <col min="15875" max="15875" width="17" style="434" customWidth="1"/>
    <col min="15876" max="15876" width="22.7109375" style="434" customWidth="1"/>
    <col min="15877" max="15877" width="16.5703125" style="434" customWidth="1"/>
    <col min="15878" max="15878" width="16.85546875" style="434" customWidth="1"/>
    <col min="15879" max="15880" width="15.42578125" style="434" customWidth="1"/>
    <col min="15881" max="15881" width="17.28515625" style="434" customWidth="1"/>
    <col min="15882" max="15882" width="16.42578125" style="434" customWidth="1"/>
    <col min="15883" max="16011" width="10.7109375" style="434" customWidth="1"/>
    <col min="16012" max="16128" width="9.140625" style="434"/>
    <col min="16129" max="16129" width="6.28515625" style="434" customWidth="1"/>
    <col min="16130" max="16130" width="45.42578125" style="434" customWidth="1"/>
    <col min="16131" max="16131" width="17" style="434" customWidth="1"/>
    <col min="16132" max="16132" width="22.7109375" style="434" customWidth="1"/>
    <col min="16133" max="16133" width="16.5703125" style="434" customWidth="1"/>
    <col min="16134" max="16134" width="16.85546875" style="434" customWidth="1"/>
    <col min="16135" max="16136" width="15.42578125" style="434" customWidth="1"/>
    <col min="16137" max="16137" width="17.28515625" style="434" customWidth="1"/>
    <col min="16138" max="16138" width="16.42578125" style="434" customWidth="1"/>
    <col min="16139" max="16267" width="10.7109375" style="434" customWidth="1"/>
    <col min="16268" max="16384" width="9.140625" style="434"/>
  </cols>
  <sheetData>
    <row r="1" spans="1:10" ht="16.5" customHeight="1" x14ac:dyDescent="0.2"/>
    <row r="2" spans="1:10" ht="16.5" customHeight="1" x14ac:dyDescent="0.3">
      <c r="I2" s="436" t="s">
        <v>176</v>
      </c>
      <c r="J2" s="436"/>
    </row>
    <row r="3" spans="1:10" s="437" customFormat="1" ht="51.75" customHeight="1" x14ac:dyDescent="0.3">
      <c r="B3" s="940" t="s">
        <v>177</v>
      </c>
      <c r="C3" s="940"/>
      <c r="D3" s="940"/>
      <c r="E3" s="940"/>
      <c r="F3" s="940"/>
      <c r="G3" s="940"/>
      <c r="H3" s="940"/>
      <c r="I3" s="940"/>
      <c r="J3" s="940"/>
    </row>
    <row r="4" spans="1:10" s="437" customFormat="1" ht="34.5" customHeight="1" x14ac:dyDescent="0.25">
      <c r="B4" s="438" t="s">
        <v>178</v>
      </c>
      <c r="C4" s="439"/>
      <c r="D4" s="439"/>
      <c r="E4" s="440"/>
      <c r="F4" s="440"/>
      <c r="G4" s="440"/>
      <c r="H4" s="440"/>
      <c r="I4" s="440"/>
    </row>
    <row r="5" spans="1:10" s="437" customFormat="1" ht="15" customHeight="1" thickBot="1" x14ac:dyDescent="0.35">
      <c r="B5" s="441"/>
      <c r="C5" s="434"/>
      <c r="D5" s="439"/>
      <c r="E5" s="440"/>
      <c r="F5" s="440"/>
      <c r="G5" s="440"/>
      <c r="H5" s="440"/>
      <c r="I5" s="440"/>
      <c r="J5" s="437" t="s">
        <v>179</v>
      </c>
    </row>
    <row r="6" spans="1:10" s="443" customFormat="1" ht="31.5" customHeight="1" thickBot="1" x14ac:dyDescent="0.3">
      <c r="A6" s="442"/>
      <c r="B6" s="941" t="s">
        <v>180</v>
      </c>
      <c r="C6" s="942" t="s">
        <v>181</v>
      </c>
      <c r="D6" s="945" t="s">
        <v>182</v>
      </c>
      <c r="E6" s="948" t="s">
        <v>183</v>
      </c>
      <c r="F6" s="951" t="s">
        <v>184</v>
      </c>
      <c r="G6" s="952"/>
      <c r="H6" s="952"/>
      <c r="I6" s="953"/>
      <c r="J6" s="954" t="s">
        <v>185</v>
      </c>
    </row>
    <row r="7" spans="1:10" s="445" customFormat="1" ht="12.75" customHeight="1" thickBot="1" x14ac:dyDescent="0.3">
      <c r="A7" s="444"/>
      <c r="B7" s="941"/>
      <c r="C7" s="943"/>
      <c r="D7" s="946"/>
      <c r="E7" s="949"/>
      <c r="F7" s="955" t="s">
        <v>186</v>
      </c>
      <c r="G7" s="957" t="s">
        <v>187</v>
      </c>
      <c r="H7" s="960" t="s">
        <v>188</v>
      </c>
      <c r="I7" s="938" t="s">
        <v>189</v>
      </c>
      <c r="J7" s="954"/>
    </row>
    <row r="8" spans="1:10" s="445" customFormat="1" ht="12.75" customHeight="1" thickBot="1" x14ac:dyDescent="0.3">
      <c r="A8" s="444"/>
      <c r="B8" s="941"/>
      <c r="C8" s="943"/>
      <c r="D8" s="946"/>
      <c r="E8" s="949"/>
      <c r="F8" s="955"/>
      <c r="G8" s="958"/>
      <c r="H8" s="960"/>
      <c r="I8" s="938"/>
      <c r="J8" s="954"/>
    </row>
    <row r="9" spans="1:10" s="445" customFormat="1" ht="66.75" customHeight="1" thickBot="1" x14ac:dyDescent="0.3">
      <c r="A9" s="444"/>
      <c r="B9" s="941"/>
      <c r="C9" s="944"/>
      <c r="D9" s="947"/>
      <c r="E9" s="950"/>
      <c r="F9" s="956"/>
      <c r="G9" s="959"/>
      <c r="H9" s="961"/>
      <c r="I9" s="939"/>
      <c r="J9" s="954"/>
    </row>
    <row r="10" spans="1:10" s="445" customFormat="1" ht="15.75" customHeight="1" thickBot="1" x14ac:dyDescent="0.3">
      <c r="A10" s="444"/>
      <c r="B10" s="446" t="s">
        <v>90</v>
      </c>
      <c r="C10" s="447" t="s">
        <v>98</v>
      </c>
      <c r="D10" s="448" t="s">
        <v>98</v>
      </c>
      <c r="E10" s="449" t="s">
        <v>98</v>
      </c>
      <c r="F10" s="450" t="s">
        <v>98</v>
      </c>
      <c r="G10" s="451" t="s">
        <v>98</v>
      </c>
      <c r="H10" s="452" t="s">
        <v>98</v>
      </c>
      <c r="I10" s="453"/>
      <c r="J10" s="453" t="s">
        <v>98</v>
      </c>
    </row>
    <row r="11" spans="1:10" s="462" customFormat="1" ht="15.75" customHeight="1" thickBot="1" x14ac:dyDescent="0.3">
      <c r="A11" s="444"/>
      <c r="B11" s="454">
        <v>1</v>
      </c>
      <c r="C11" s="455">
        <v>2</v>
      </c>
      <c r="D11" s="454">
        <v>3</v>
      </c>
      <c r="E11" s="456">
        <v>4</v>
      </c>
      <c r="F11" s="457">
        <v>5</v>
      </c>
      <c r="G11" s="458">
        <v>6</v>
      </c>
      <c r="H11" s="459">
        <v>7</v>
      </c>
      <c r="I11" s="460">
        <v>8</v>
      </c>
      <c r="J11" s="461">
        <v>9</v>
      </c>
    </row>
    <row r="12" spans="1:10" s="462" customFormat="1" ht="16.5" thickBot="1" x14ac:dyDescent="0.3">
      <c r="A12" s="444"/>
      <c r="B12" s="463"/>
      <c r="C12" s="464"/>
      <c r="D12" s="454"/>
      <c r="E12" s="456"/>
      <c r="F12" s="450"/>
      <c r="G12" s="451"/>
      <c r="H12" s="452"/>
      <c r="I12" s="453"/>
      <c r="J12" s="461"/>
    </row>
    <row r="13" spans="1:10" s="462" customFormat="1" ht="18.75" thickBot="1" x14ac:dyDescent="0.3">
      <c r="A13" s="444"/>
      <c r="B13" s="465" t="s">
        <v>190</v>
      </c>
      <c r="C13" s="464"/>
      <c r="D13" s="454"/>
      <c r="E13" s="456"/>
      <c r="F13" s="450"/>
      <c r="G13" s="451"/>
      <c r="H13" s="452"/>
      <c r="I13" s="453"/>
      <c r="J13" s="461"/>
    </row>
    <row r="14" spans="1:10" s="476" customFormat="1" ht="34.5" customHeight="1" x14ac:dyDescent="0.25">
      <c r="A14" s="466"/>
      <c r="B14" s="467" t="s">
        <v>191</v>
      </c>
      <c r="C14" s="468"/>
      <c r="D14" s="469"/>
      <c r="E14" s="470"/>
      <c r="F14" s="471"/>
      <c r="G14" s="472"/>
      <c r="H14" s="473"/>
      <c r="I14" s="474"/>
      <c r="J14" s="475"/>
    </row>
    <row r="15" spans="1:10" s="476" customFormat="1" ht="39.75" customHeight="1" x14ac:dyDescent="0.25">
      <c r="A15" s="466"/>
      <c r="B15" s="477" t="s">
        <v>192</v>
      </c>
      <c r="C15" s="478">
        <f>C17+C18+C20+C21+C25+C29+C26+C28+C22</f>
        <v>0</v>
      </c>
      <c r="D15" s="479">
        <f>D17+D18+D20+D21+D25+D29+D26+D28+D22</f>
        <v>0</v>
      </c>
      <c r="E15" s="479">
        <f>E17+E18+E19+E20+E21+E25+E29+E26+E22+E28</f>
        <v>0</v>
      </c>
      <c r="F15" s="479">
        <f>F17+F18+F19+F20+F21+F25+F29+F26+F22+F28</f>
        <v>0</v>
      </c>
      <c r="G15" s="479">
        <f>G17+G18+G19+G20+G21+G25+G29+G26+G22+G28</f>
        <v>0</v>
      </c>
      <c r="H15" s="479">
        <f>H17+H18+H19+H20+H21+H25+H29+H26+H22+H28</f>
        <v>0</v>
      </c>
      <c r="I15" s="479">
        <f>I17+I18+I19+I20+I21+I25+I29+I26+I22+I28</f>
        <v>0</v>
      </c>
      <c r="J15" s="479">
        <f>J17+J18+J19+J20+J21+J25+J29</f>
        <v>0</v>
      </c>
    </row>
    <row r="16" spans="1:10" s="437" customFormat="1" ht="21.75" customHeight="1" x14ac:dyDescent="0.25">
      <c r="A16" s="480"/>
      <c r="B16" s="481" t="s">
        <v>193</v>
      </c>
      <c r="C16" s="482"/>
      <c r="D16" s="483"/>
      <c r="E16" s="484"/>
      <c r="F16" s="485"/>
      <c r="G16" s="486"/>
      <c r="H16" s="487"/>
      <c r="I16" s="488">
        <f t="shared" ref="I16:I24" si="0">C16-D16</f>
        <v>0</v>
      </c>
      <c r="J16" s="489"/>
    </row>
    <row r="17" spans="1:10" s="437" customFormat="1" ht="21.75" customHeight="1" x14ac:dyDescent="0.25">
      <c r="A17" s="480"/>
      <c r="B17" s="481" t="s">
        <v>194</v>
      </c>
      <c r="C17" s="482"/>
      <c r="D17" s="490"/>
      <c r="E17" s="491">
        <f>F17+G17+H17+I17</f>
        <v>0</v>
      </c>
      <c r="F17" s="492"/>
      <c r="G17" s="486"/>
      <c r="H17" s="487"/>
      <c r="I17" s="488">
        <f t="shared" si="0"/>
        <v>0</v>
      </c>
      <c r="J17" s="489"/>
    </row>
    <row r="18" spans="1:10" s="437" customFormat="1" ht="21.75" customHeight="1" x14ac:dyDescent="0.25">
      <c r="A18" s="480"/>
      <c r="B18" s="481" t="s">
        <v>36</v>
      </c>
      <c r="C18" s="482"/>
      <c r="D18" s="490"/>
      <c r="E18" s="491">
        <f>F18+G18+H18+I18</f>
        <v>0</v>
      </c>
      <c r="F18" s="492"/>
      <c r="G18" s="486"/>
      <c r="H18" s="487"/>
      <c r="I18" s="488">
        <f t="shared" si="0"/>
        <v>0</v>
      </c>
      <c r="J18" s="489"/>
    </row>
    <row r="19" spans="1:10" s="437" customFormat="1" ht="21.75" customHeight="1" x14ac:dyDescent="0.25">
      <c r="A19" s="480"/>
      <c r="B19" s="481" t="s">
        <v>34</v>
      </c>
      <c r="C19" s="482"/>
      <c r="D19" s="490"/>
      <c r="E19" s="491">
        <f>F19+G19+H19+I19</f>
        <v>0</v>
      </c>
      <c r="F19" s="492"/>
      <c r="G19" s="493"/>
      <c r="H19" s="487"/>
      <c r="I19" s="488">
        <f t="shared" si="0"/>
        <v>0</v>
      </c>
      <c r="J19" s="494"/>
    </row>
    <row r="20" spans="1:10" s="437" customFormat="1" ht="33" customHeight="1" x14ac:dyDescent="0.25">
      <c r="A20" s="480"/>
      <c r="B20" s="481" t="s">
        <v>195</v>
      </c>
      <c r="C20" s="482"/>
      <c r="D20" s="490"/>
      <c r="E20" s="491">
        <f>F20+G20+H20+I20</f>
        <v>0</v>
      </c>
      <c r="F20" s="492"/>
      <c r="G20" s="486"/>
      <c r="H20" s="487"/>
      <c r="I20" s="488"/>
      <c r="J20" s="489"/>
    </row>
    <row r="21" spans="1:10" s="437" customFormat="1" ht="34.5" customHeight="1" x14ac:dyDescent="0.25">
      <c r="A21" s="480"/>
      <c r="B21" s="481" t="s">
        <v>196</v>
      </c>
      <c r="C21" s="490"/>
      <c r="D21" s="490"/>
      <c r="E21" s="491">
        <f>F21+G21+H21+I21</f>
        <v>0</v>
      </c>
      <c r="F21" s="492"/>
      <c r="G21" s="486"/>
      <c r="H21" s="487"/>
      <c r="I21" s="488">
        <f t="shared" si="0"/>
        <v>0</v>
      </c>
      <c r="J21" s="489"/>
    </row>
    <row r="22" spans="1:10" s="437" customFormat="1" ht="34.5" customHeight="1" x14ac:dyDescent="0.25">
      <c r="A22" s="480"/>
      <c r="B22" s="495" t="s">
        <v>197</v>
      </c>
      <c r="C22" s="496">
        <f>C23+C24</f>
        <v>0</v>
      </c>
      <c r="D22" s="496">
        <f>D23+D24</f>
        <v>0</v>
      </c>
      <c r="E22" s="496">
        <f>E23+E24</f>
        <v>0</v>
      </c>
      <c r="F22" s="492"/>
      <c r="G22" s="486"/>
      <c r="H22" s="487"/>
      <c r="I22" s="497">
        <f t="shared" si="0"/>
        <v>0</v>
      </c>
      <c r="J22" s="489"/>
    </row>
    <row r="23" spans="1:10" s="437" customFormat="1" ht="34.5" customHeight="1" x14ac:dyDescent="0.25">
      <c r="A23" s="480"/>
      <c r="B23" s="481" t="s">
        <v>425</v>
      </c>
      <c r="C23" s="490"/>
      <c r="D23" s="498"/>
      <c r="E23" s="491"/>
      <c r="F23" s="492"/>
      <c r="G23" s="486"/>
      <c r="H23" s="487"/>
      <c r="I23" s="499">
        <f t="shared" si="0"/>
        <v>0</v>
      </c>
      <c r="J23" s="489"/>
    </row>
    <row r="24" spans="1:10" s="437" customFormat="1" ht="24.95" customHeight="1" x14ac:dyDescent="0.25">
      <c r="A24" s="480"/>
      <c r="B24" s="481" t="s">
        <v>198</v>
      </c>
      <c r="C24" s="490"/>
      <c r="D24" s="490"/>
      <c r="E24" s="491"/>
      <c r="F24" s="492"/>
      <c r="G24" s="486"/>
      <c r="H24" s="487"/>
      <c r="I24" s="499">
        <f t="shared" si="0"/>
        <v>0</v>
      </c>
      <c r="J24" s="489"/>
    </row>
    <row r="25" spans="1:10" s="437" customFormat="1" ht="21.75" customHeight="1" x14ac:dyDescent="0.25">
      <c r="A25" s="480"/>
      <c r="B25" s="481" t="s">
        <v>26</v>
      </c>
      <c r="C25" s="500"/>
      <c r="D25" s="498"/>
      <c r="E25" s="491"/>
      <c r="F25" s="492"/>
      <c r="G25" s="486"/>
      <c r="H25" s="487"/>
      <c r="I25" s="501">
        <f>E25</f>
        <v>0</v>
      </c>
      <c r="J25" s="502"/>
    </row>
    <row r="26" spans="1:10" s="437" customFormat="1" ht="21.75" customHeight="1" x14ac:dyDescent="0.25">
      <c r="A26" s="480"/>
      <c r="B26" s="503" t="s">
        <v>199</v>
      </c>
      <c r="C26" s="500"/>
      <c r="D26" s="498"/>
      <c r="E26" s="491"/>
      <c r="F26" s="492"/>
      <c r="G26" s="486"/>
      <c r="H26" s="487"/>
      <c r="I26" s="499">
        <f>C26-D26</f>
        <v>0</v>
      </c>
      <c r="J26" s="502"/>
    </row>
    <row r="27" spans="1:10" s="437" customFormat="1" ht="21.75" customHeight="1" x14ac:dyDescent="0.25">
      <c r="A27" s="480"/>
      <c r="B27" s="503" t="s">
        <v>424</v>
      </c>
      <c r="C27" s="500"/>
      <c r="D27" s="490"/>
      <c r="E27" s="491"/>
      <c r="F27" s="492"/>
      <c r="G27" s="486"/>
      <c r="H27" s="487"/>
      <c r="I27" s="499">
        <f>C27-D27</f>
        <v>0</v>
      </c>
      <c r="J27" s="502"/>
    </row>
    <row r="28" spans="1:10" s="437" customFormat="1" ht="21.75" customHeight="1" x14ac:dyDescent="0.25">
      <c r="A28" s="480"/>
      <c r="B28" s="503" t="s">
        <v>200</v>
      </c>
      <c r="C28" s="500"/>
      <c r="D28" s="490"/>
      <c r="E28" s="491"/>
      <c r="F28" s="492"/>
      <c r="G28" s="486"/>
      <c r="H28" s="487"/>
      <c r="I28" s="499">
        <f>C28-D28</f>
        <v>0</v>
      </c>
      <c r="J28" s="502"/>
    </row>
    <row r="29" spans="1:10" s="437" customFormat="1" ht="21.75" customHeight="1" x14ac:dyDescent="0.25">
      <c r="A29" s="480"/>
      <c r="B29" s="481" t="s">
        <v>201</v>
      </c>
      <c r="C29" s="482"/>
      <c r="D29" s="490"/>
      <c r="E29" s="491"/>
      <c r="F29" s="492"/>
      <c r="G29" s="486"/>
      <c r="H29" s="487"/>
      <c r="I29" s="499">
        <f>C29-D29</f>
        <v>0</v>
      </c>
      <c r="J29" s="489"/>
    </row>
    <row r="30" spans="1:10" x14ac:dyDescent="0.2">
      <c r="B30" s="504"/>
      <c r="C30" s="504"/>
      <c r="D30" s="504"/>
      <c r="E30" s="504"/>
      <c r="F30" s="504"/>
      <c r="G30" s="504"/>
      <c r="H30" s="504"/>
      <c r="I30" s="504"/>
    </row>
    <row r="31" spans="1:10" ht="18" x14ac:dyDescent="0.25">
      <c r="B31" s="505"/>
      <c r="C31" s="504"/>
      <c r="D31" s="506"/>
      <c r="E31" s="504"/>
      <c r="F31" s="504"/>
      <c r="G31" s="504"/>
      <c r="H31" s="504"/>
      <c r="I31" s="504"/>
    </row>
    <row r="32" spans="1:10" ht="15" x14ac:dyDescent="0.25">
      <c r="B32" s="507"/>
      <c r="C32" s="508"/>
      <c r="D32" s="508"/>
      <c r="E32" s="508"/>
      <c r="F32" s="504"/>
      <c r="G32" s="504"/>
      <c r="H32" s="504"/>
      <c r="I32" s="504"/>
    </row>
    <row r="33" spans="2:9" ht="23.25" x14ac:dyDescent="0.35">
      <c r="B33" s="509"/>
      <c r="C33" s="504"/>
      <c r="D33" s="504"/>
      <c r="E33" s="504"/>
      <c r="F33" s="504"/>
      <c r="G33" s="504"/>
      <c r="H33" s="504"/>
      <c r="I33" s="504"/>
    </row>
    <row r="34" spans="2:9" ht="14.25" x14ac:dyDescent="0.2">
      <c r="B34" s="505"/>
      <c r="C34" s="504"/>
      <c r="D34" s="504"/>
      <c r="E34" s="504"/>
      <c r="F34" s="504"/>
      <c r="G34" s="504"/>
      <c r="H34" s="504"/>
      <c r="I34" s="504"/>
    </row>
    <row r="35" spans="2:9" ht="14.25" x14ac:dyDescent="0.2">
      <c r="B35" s="510"/>
    </row>
  </sheetData>
  <mergeCells count="11">
    <mergeCell ref="I7:I9"/>
    <mergeCell ref="B3:J3"/>
    <mergeCell ref="B6:B9"/>
    <mergeCell ref="C6:C9"/>
    <mergeCell ref="D6:D9"/>
    <mergeCell ref="E6:E9"/>
    <mergeCell ref="F6:I6"/>
    <mergeCell ref="J6:J9"/>
    <mergeCell ref="F7:F9"/>
    <mergeCell ref="G7:G9"/>
    <mergeCell ref="H7:H9"/>
  </mergeCells>
  <pageMargins left="0.19652777777777777" right="0.19652777777777777" top="0.1701388888888889" bottom="0.15972222222222224" header="0.51180555555555562" footer="0.51180555555555562"/>
  <pageSetup paperSize="9" scale="71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2"/>
  <sheetViews>
    <sheetView zoomScale="65" zoomScaleNormal="65" workbookViewId="0">
      <pane xSplit="2" ySplit="11" topLeftCell="E12" activePane="bottomRight" state="frozen"/>
      <selection activeCell="I33" sqref="I33"/>
      <selection pane="topRight" activeCell="I33" sqref="I33"/>
      <selection pane="bottomLeft" activeCell="I33" sqref="I33"/>
      <selection pane="bottomRight" activeCell="K14" sqref="K14"/>
    </sheetView>
  </sheetViews>
  <sheetFormatPr defaultRowHeight="12.75" outlineLevelRow="1" x14ac:dyDescent="0.2"/>
  <cols>
    <col min="1" max="1" width="3.140625" style="512" customWidth="1"/>
    <col min="2" max="2" width="49" style="790" customWidth="1"/>
    <col min="3" max="3" width="20.28515625" style="512" customWidth="1"/>
    <col min="4" max="4" width="13" style="512" customWidth="1"/>
    <col min="5" max="5" width="18.7109375" style="790" customWidth="1"/>
    <col min="6" max="6" width="18.85546875" style="790" customWidth="1"/>
    <col min="7" max="7" width="13.85546875" style="512" customWidth="1"/>
    <col min="8" max="8" width="14.85546875" style="512" customWidth="1"/>
    <col min="9" max="9" width="14.5703125" style="512" customWidth="1"/>
    <col min="10" max="10" width="15.5703125" style="512" customWidth="1"/>
    <col min="11" max="11" width="13" style="512" customWidth="1"/>
    <col min="12" max="12" width="15.85546875" style="512" customWidth="1"/>
    <col min="13" max="13" width="15.140625" style="512" customWidth="1"/>
    <col min="14" max="14" width="13.85546875" style="512" customWidth="1"/>
    <col min="15" max="15" width="15.5703125" style="512" customWidth="1"/>
    <col min="16" max="16" width="18.28515625" style="512" customWidth="1"/>
    <col min="17" max="17" width="18.5703125" style="512" customWidth="1"/>
    <col min="18" max="18" width="12" style="512" customWidth="1"/>
    <col min="19" max="20" width="15.140625" style="512" customWidth="1"/>
    <col min="21" max="22" width="13" style="512" customWidth="1"/>
    <col min="23" max="24" width="14" style="512" customWidth="1"/>
    <col min="25" max="25" width="17.85546875" style="512" customWidth="1"/>
    <col min="26" max="26" width="15.7109375" style="512" customWidth="1"/>
    <col min="27" max="27" width="17.5703125" style="512" customWidth="1"/>
    <col min="28" max="29" width="13.5703125" style="512" customWidth="1"/>
    <col min="30" max="30" width="15.7109375" style="512" customWidth="1"/>
    <col min="31" max="31" width="15.28515625" style="512" customWidth="1"/>
    <col min="32" max="32" width="15.5703125" style="512" customWidth="1"/>
    <col min="33" max="33" width="17.28515625" style="512" customWidth="1"/>
    <col min="34" max="34" width="15.42578125" style="512" customWidth="1"/>
    <col min="35" max="35" width="17.5703125" style="512" customWidth="1"/>
    <col min="36" max="36" width="15.42578125" style="512" customWidth="1"/>
    <col min="37" max="37" width="17.42578125" style="512" customWidth="1"/>
    <col min="38" max="38" width="12.85546875" style="512" customWidth="1"/>
    <col min="39" max="39" width="15.5703125" style="512" customWidth="1"/>
    <col min="40" max="40" width="5.42578125" style="512" customWidth="1"/>
    <col min="41" max="41" width="13.28515625" style="512" customWidth="1"/>
    <col min="42" max="42" width="11.42578125" style="512" customWidth="1"/>
    <col min="43" max="184" width="10.7109375" style="512" customWidth="1"/>
    <col min="185" max="256" width="9.140625" style="512"/>
    <col min="257" max="257" width="3.140625" style="512" customWidth="1"/>
    <col min="258" max="258" width="49" style="512" customWidth="1"/>
    <col min="259" max="259" width="20.28515625" style="512" customWidth="1"/>
    <col min="260" max="260" width="13" style="512" customWidth="1"/>
    <col min="261" max="261" width="18.7109375" style="512" customWidth="1"/>
    <col min="262" max="262" width="18.85546875" style="512" customWidth="1"/>
    <col min="263" max="263" width="13.85546875" style="512" customWidth="1"/>
    <col min="264" max="264" width="14.85546875" style="512" customWidth="1"/>
    <col min="265" max="265" width="14.5703125" style="512" customWidth="1"/>
    <col min="266" max="266" width="15.5703125" style="512" customWidth="1"/>
    <col min="267" max="267" width="13" style="512" customWidth="1"/>
    <col min="268" max="268" width="15.85546875" style="512" customWidth="1"/>
    <col min="269" max="269" width="15.140625" style="512" customWidth="1"/>
    <col min="270" max="270" width="13.85546875" style="512" customWidth="1"/>
    <col min="271" max="271" width="15.5703125" style="512" customWidth="1"/>
    <col min="272" max="272" width="18.28515625" style="512" customWidth="1"/>
    <col min="273" max="273" width="18.5703125" style="512" customWidth="1"/>
    <col min="274" max="274" width="12" style="512" customWidth="1"/>
    <col min="275" max="276" width="15.140625" style="512" customWidth="1"/>
    <col min="277" max="278" width="13" style="512" customWidth="1"/>
    <col min="279" max="280" width="14" style="512" customWidth="1"/>
    <col min="281" max="281" width="17.85546875" style="512" customWidth="1"/>
    <col min="282" max="282" width="15.7109375" style="512" customWidth="1"/>
    <col min="283" max="283" width="17.5703125" style="512" customWidth="1"/>
    <col min="284" max="285" width="13.5703125" style="512" customWidth="1"/>
    <col min="286" max="286" width="15.7109375" style="512" customWidth="1"/>
    <col min="287" max="287" width="15.28515625" style="512" customWidth="1"/>
    <col min="288" max="288" width="15.5703125" style="512" customWidth="1"/>
    <col min="289" max="289" width="17.28515625" style="512" customWidth="1"/>
    <col min="290" max="290" width="15.42578125" style="512" customWidth="1"/>
    <col min="291" max="291" width="17.5703125" style="512" customWidth="1"/>
    <col min="292" max="292" width="15.42578125" style="512" customWidth="1"/>
    <col min="293" max="293" width="17.42578125" style="512" customWidth="1"/>
    <col min="294" max="294" width="12.85546875" style="512" customWidth="1"/>
    <col min="295" max="295" width="15.5703125" style="512" customWidth="1"/>
    <col min="296" max="296" width="5.42578125" style="512" customWidth="1"/>
    <col min="297" max="297" width="13.28515625" style="512" customWidth="1"/>
    <col min="298" max="298" width="11.42578125" style="512" customWidth="1"/>
    <col min="299" max="440" width="10.7109375" style="512" customWidth="1"/>
    <col min="441" max="512" width="9.140625" style="512"/>
    <col min="513" max="513" width="3.140625" style="512" customWidth="1"/>
    <col min="514" max="514" width="49" style="512" customWidth="1"/>
    <col min="515" max="515" width="20.28515625" style="512" customWidth="1"/>
    <col min="516" max="516" width="13" style="512" customWidth="1"/>
    <col min="517" max="517" width="18.7109375" style="512" customWidth="1"/>
    <col min="518" max="518" width="18.85546875" style="512" customWidth="1"/>
    <col min="519" max="519" width="13.85546875" style="512" customWidth="1"/>
    <col min="520" max="520" width="14.85546875" style="512" customWidth="1"/>
    <col min="521" max="521" width="14.5703125" style="512" customWidth="1"/>
    <col min="522" max="522" width="15.5703125" style="512" customWidth="1"/>
    <col min="523" max="523" width="13" style="512" customWidth="1"/>
    <col min="524" max="524" width="15.85546875" style="512" customWidth="1"/>
    <col min="525" max="525" width="15.140625" style="512" customWidth="1"/>
    <col min="526" max="526" width="13.85546875" style="512" customWidth="1"/>
    <col min="527" max="527" width="15.5703125" style="512" customWidth="1"/>
    <col min="528" max="528" width="18.28515625" style="512" customWidth="1"/>
    <col min="529" max="529" width="18.5703125" style="512" customWidth="1"/>
    <col min="530" max="530" width="12" style="512" customWidth="1"/>
    <col min="531" max="532" width="15.140625" style="512" customWidth="1"/>
    <col min="533" max="534" width="13" style="512" customWidth="1"/>
    <col min="535" max="536" width="14" style="512" customWidth="1"/>
    <col min="537" max="537" width="17.85546875" style="512" customWidth="1"/>
    <col min="538" max="538" width="15.7109375" style="512" customWidth="1"/>
    <col min="539" max="539" width="17.5703125" style="512" customWidth="1"/>
    <col min="540" max="541" width="13.5703125" style="512" customWidth="1"/>
    <col min="542" max="542" width="15.7109375" style="512" customWidth="1"/>
    <col min="543" max="543" width="15.28515625" style="512" customWidth="1"/>
    <col min="544" max="544" width="15.5703125" style="512" customWidth="1"/>
    <col min="545" max="545" width="17.28515625" style="512" customWidth="1"/>
    <col min="546" max="546" width="15.42578125" style="512" customWidth="1"/>
    <col min="547" max="547" width="17.5703125" style="512" customWidth="1"/>
    <col min="548" max="548" width="15.42578125" style="512" customWidth="1"/>
    <col min="549" max="549" width="17.42578125" style="512" customWidth="1"/>
    <col min="550" max="550" width="12.85546875" style="512" customWidth="1"/>
    <col min="551" max="551" width="15.5703125" style="512" customWidth="1"/>
    <col min="552" max="552" width="5.42578125" style="512" customWidth="1"/>
    <col min="553" max="553" width="13.28515625" style="512" customWidth="1"/>
    <col min="554" max="554" width="11.42578125" style="512" customWidth="1"/>
    <col min="555" max="696" width="10.7109375" style="512" customWidth="1"/>
    <col min="697" max="768" width="9.140625" style="512"/>
    <col min="769" max="769" width="3.140625" style="512" customWidth="1"/>
    <col min="770" max="770" width="49" style="512" customWidth="1"/>
    <col min="771" max="771" width="20.28515625" style="512" customWidth="1"/>
    <col min="772" max="772" width="13" style="512" customWidth="1"/>
    <col min="773" max="773" width="18.7109375" style="512" customWidth="1"/>
    <col min="774" max="774" width="18.85546875" style="512" customWidth="1"/>
    <col min="775" max="775" width="13.85546875" style="512" customWidth="1"/>
    <col min="776" max="776" width="14.85546875" style="512" customWidth="1"/>
    <col min="777" max="777" width="14.5703125" style="512" customWidth="1"/>
    <col min="778" max="778" width="15.5703125" style="512" customWidth="1"/>
    <col min="779" max="779" width="13" style="512" customWidth="1"/>
    <col min="780" max="780" width="15.85546875" style="512" customWidth="1"/>
    <col min="781" max="781" width="15.140625" style="512" customWidth="1"/>
    <col min="782" max="782" width="13.85546875" style="512" customWidth="1"/>
    <col min="783" max="783" width="15.5703125" style="512" customWidth="1"/>
    <col min="784" max="784" width="18.28515625" style="512" customWidth="1"/>
    <col min="785" max="785" width="18.5703125" style="512" customWidth="1"/>
    <col min="786" max="786" width="12" style="512" customWidth="1"/>
    <col min="787" max="788" width="15.140625" style="512" customWidth="1"/>
    <col min="789" max="790" width="13" style="512" customWidth="1"/>
    <col min="791" max="792" width="14" style="512" customWidth="1"/>
    <col min="793" max="793" width="17.85546875" style="512" customWidth="1"/>
    <col min="794" max="794" width="15.7109375" style="512" customWidth="1"/>
    <col min="795" max="795" width="17.5703125" style="512" customWidth="1"/>
    <col min="796" max="797" width="13.5703125" style="512" customWidth="1"/>
    <col min="798" max="798" width="15.7109375" style="512" customWidth="1"/>
    <col min="799" max="799" width="15.28515625" style="512" customWidth="1"/>
    <col min="800" max="800" width="15.5703125" style="512" customWidth="1"/>
    <col min="801" max="801" width="17.28515625" style="512" customWidth="1"/>
    <col min="802" max="802" width="15.42578125" style="512" customWidth="1"/>
    <col min="803" max="803" width="17.5703125" style="512" customWidth="1"/>
    <col min="804" max="804" width="15.42578125" style="512" customWidth="1"/>
    <col min="805" max="805" width="17.42578125" style="512" customWidth="1"/>
    <col min="806" max="806" width="12.85546875" style="512" customWidth="1"/>
    <col min="807" max="807" width="15.5703125" style="512" customWidth="1"/>
    <col min="808" max="808" width="5.42578125" style="512" customWidth="1"/>
    <col min="809" max="809" width="13.28515625" style="512" customWidth="1"/>
    <col min="810" max="810" width="11.42578125" style="512" customWidth="1"/>
    <col min="811" max="952" width="10.7109375" style="512" customWidth="1"/>
    <col min="953" max="1024" width="9.140625" style="512"/>
    <col min="1025" max="1025" width="3.140625" style="512" customWidth="1"/>
    <col min="1026" max="1026" width="49" style="512" customWidth="1"/>
    <col min="1027" max="1027" width="20.28515625" style="512" customWidth="1"/>
    <col min="1028" max="1028" width="13" style="512" customWidth="1"/>
    <col min="1029" max="1029" width="18.7109375" style="512" customWidth="1"/>
    <col min="1030" max="1030" width="18.85546875" style="512" customWidth="1"/>
    <col min="1031" max="1031" width="13.85546875" style="512" customWidth="1"/>
    <col min="1032" max="1032" width="14.85546875" style="512" customWidth="1"/>
    <col min="1033" max="1033" width="14.5703125" style="512" customWidth="1"/>
    <col min="1034" max="1034" width="15.5703125" style="512" customWidth="1"/>
    <col min="1035" max="1035" width="13" style="512" customWidth="1"/>
    <col min="1036" max="1036" width="15.85546875" style="512" customWidth="1"/>
    <col min="1037" max="1037" width="15.140625" style="512" customWidth="1"/>
    <col min="1038" max="1038" width="13.85546875" style="512" customWidth="1"/>
    <col min="1039" max="1039" width="15.5703125" style="512" customWidth="1"/>
    <col min="1040" max="1040" width="18.28515625" style="512" customWidth="1"/>
    <col min="1041" max="1041" width="18.5703125" style="512" customWidth="1"/>
    <col min="1042" max="1042" width="12" style="512" customWidth="1"/>
    <col min="1043" max="1044" width="15.140625" style="512" customWidth="1"/>
    <col min="1045" max="1046" width="13" style="512" customWidth="1"/>
    <col min="1047" max="1048" width="14" style="512" customWidth="1"/>
    <col min="1049" max="1049" width="17.85546875" style="512" customWidth="1"/>
    <col min="1050" max="1050" width="15.7109375" style="512" customWidth="1"/>
    <col min="1051" max="1051" width="17.5703125" style="512" customWidth="1"/>
    <col min="1052" max="1053" width="13.5703125" style="512" customWidth="1"/>
    <col min="1054" max="1054" width="15.7109375" style="512" customWidth="1"/>
    <col min="1055" max="1055" width="15.28515625" style="512" customWidth="1"/>
    <col min="1056" max="1056" width="15.5703125" style="512" customWidth="1"/>
    <col min="1057" max="1057" width="17.28515625" style="512" customWidth="1"/>
    <col min="1058" max="1058" width="15.42578125" style="512" customWidth="1"/>
    <col min="1059" max="1059" width="17.5703125" style="512" customWidth="1"/>
    <col min="1060" max="1060" width="15.42578125" style="512" customWidth="1"/>
    <col min="1061" max="1061" width="17.42578125" style="512" customWidth="1"/>
    <col min="1062" max="1062" width="12.85546875" style="512" customWidth="1"/>
    <col min="1063" max="1063" width="15.5703125" style="512" customWidth="1"/>
    <col min="1064" max="1064" width="5.42578125" style="512" customWidth="1"/>
    <col min="1065" max="1065" width="13.28515625" style="512" customWidth="1"/>
    <col min="1066" max="1066" width="11.42578125" style="512" customWidth="1"/>
    <col min="1067" max="1208" width="10.7109375" style="512" customWidth="1"/>
    <col min="1209" max="1280" width="9.140625" style="512"/>
    <col min="1281" max="1281" width="3.140625" style="512" customWidth="1"/>
    <col min="1282" max="1282" width="49" style="512" customWidth="1"/>
    <col min="1283" max="1283" width="20.28515625" style="512" customWidth="1"/>
    <col min="1284" max="1284" width="13" style="512" customWidth="1"/>
    <col min="1285" max="1285" width="18.7109375" style="512" customWidth="1"/>
    <col min="1286" max="1286" width="18.85546875" style="512" customWidth="1"/>
    <col min="1287" max="1287" width="13.85546875" style="512" customWidth="1"/>
    <col min="1288" max="1288" width="14.85546875" style="512" customWidth="1"/>
    <col min="1289" max="1289" width="14.5703125" style="512" customWidth="1"/>
    <col min="1290" max="1290" width="15.5703125" style="512" customWidth="1"/>
    <col min="1291" max="1291" width="13" style="512" customWidth="1"/>
    <col min="1292" max="1292" width="15.85546875" style="512" customWidth="1"/>
    <col min="1293" max="1293" width="15.140625" style="512" customWidth="1"/>
    <col min="1294" max="1294" width="13.85546875" style="512" customWidth="1"/>
    <col min="1295" max="1295" width="15.5703125" style="512" customWidth="1"/>
    <col min="1296" max="1296" width="18.28515625" style="512" customWidth="1"/>
    <col min="1297" max="1297" width="18.5703125" style="512" customWidth="1"/>
    <col min="1298" max="1298" width="12" style="512" customWidth="1"/>
    <col min="1299" max="1300" width="15.140625" style="512" customWidth="1"/>
    <col min="1301" max="1302" width="13" style="512" customWidth="1"/>
    <col min="1303" max="1304" width="14" style="512" customWidth="1"/>
    <col min="1305" max="1305" width="17.85546875" style="512" customWidth="1"/>
    <col min="1306" max="1306" width="15.7109375" style="512" customWidth="1"/>
    <col min="1307" max="1307" width="17.5703125" style="512" customWidth="1"/>
    <col min="1308" max="1309" width="13.5703125" style="512" customWidth="1"/>
    <col min="1310" max="1310" width="15.7109375" style="512" customWidth="1"/>
    <col min="1311" max="1311" width="15.28515625" style="512" customWidth="1"/>
    <col min="1312" max="1312" width="15.5703125" style="512" customWidth="1"/>
    <col min="1313" max="1313" width="17.28515625" style="512" customWidth="1"/>
    <col min="1314" max="1314" width="15.42578125" style="512" customWidth="1"/>
    <col min="1315" max="1315" width="17.5703125" style="512" customWidth="1"/>
    <col min="1316" max="1316" width="15.42578125" style="512" customWidth="1"/>
    <col min="1317" max="1317" width="17.42578125" style="512" customWidth="1"/>
    <col min="1318" max="1318" width="12.85546875" style="512" customWidth="1"/>
    <col min="1319" max="1319" width="15.5703125" style="512" customWidth="1"/>
    <col min="1320" max="1320" width="5.42578125" style="512" customWidth="1"/>
    <col min="1321" max="1321" width="13.28515625" style="512" customWidth="1"/>
    <col min="1322" max="1322" width="11.42578125" style="512" customWidth="1"/>
    <col min="1323" max="1464" width="10.7109375" style="512" customWidth="1"/>
    <col min="1465" max="1536" width="9.140625" style="512"/>
    <col min="1537" max="1537" width="3.140625" style="512" customWidth="1"/>
    <col min="1538" max="1538" width="49" style="512" customWidth="1"/>
    <col min="1539" max="1539" width="20.28515625" style="512" customWidth="1"/>
    <col min="1540" max="1540" width="13" style="512" customWidth="1"/>
    <col min="1541" max="1541" width="18.7109375" style="512" customWidth="1"/>
    <col min="1542" max="1542" width="18.85546875" style="512" customWidth="1"/>
    <col min="1543" max="1543" width="13.85546875" style="512" customWidth="1"/>
    <col min="1544" max="1544" width="14.85546875" style="512" customWidth="1"/>
    <col min="1545" max="1545" width="14.5703125" style="512" customWidth="1"/>
    <col min="1546" max="1546" width="15.5703125" style="512" customWidth="1"/>
    <col min="1547" max="1547" width="13" style="512" customWidth="1"/>
    <col min="1548" max="1548" width="15.85546875" style="512" customWidth="1"/>
    <col min="1549" max="1549" width="15.140625" style="512" customWidth="1"/>
    <col min="1550" max="1550" width="13.85546875" style="512" customWidth="1"/>
    <col min="1551" max="1551" width="15.5703125" style="512" customWidth="1"/>
    <col min="1552" max="1552" width="18.28515625" style="512" customWidth="1"/>
    <col min="1553" max="1553" width="18.5703125" style="512" customWidth="1"/>
    <col min="1554" max="1554" width="12" style="512" customWidth="1"/>
    <col min="1555" max="1556" width="15.140625" style="512" customWidth="1"/>
    <col min="1557" max="1558" width="13" style="512" customWidth="1"/>
    <col min="1559" max="1560" width="14" style="512" customWidth="1"/>
    <col min="1561" max="1561" width="17.85546875" style="512" customWidth="1"/>
    <col min="1562" max="1562" width="15.7109375" style="512" customWidth="1"/>
    <col min="1563" max="1563" width="17.5703125" style="512" customWidth="1"/>
    <col min="1564" max="1565" width="13.5703125" style="512" customWidth="1"/>
    <col min="1566" max="1566" width="15.7109375" style="512" customWidth="1"/>
    <col min="1567" max="1567" width="15.28515625" style="512" customWidth="1"/>
    <col min="1568" max="1568" width="15.5703125" style="512" customWidth="1"/>
    <col min="1569" max="1569" width="17.28515625" style="512" customWidth="1"/>
    <col min="1570" max="1570" width="15.42578125" style="512" customWidth="1"/>
    <col min="1571" max="1571" width="17.5703125" style="512" customWidth="1"/>
    <col min="1572" max="1572" width="15.42578125" style="512" customWidth="1"/>
    <col min="1573" max="1573" width="17.42578125" style="512" customWidth="1"/>
    <col min="1574" max="1574" width="12.85546875" style="512" customWidth="1"/>
    <col min="1575" max="1575" width="15.5703125" style="512" customWidth="1"/>
    <col min="1576" max="1576" width="5.42578125" style="512" customWidth="1"/>
    <col min="1577" max="1577" width="13.28515625" style="512" customWidth="1"/>
    <col min="1578" max="1578" width="11.42578125" style="512" customWidth="1"/>
    <col min="1579" max="1720" width="10.7109375" style="512" customWidth="1"/>
    <col min="1721" max="1792" width="9.140625" style="512"/>
    <col min="1793" max="1793" width="3.140625" style="512" customWidth="1"/>
    <col min="1794" max="1794" width="49" style="512" customWidth="1"/>
    <col min="1795" max="1795" width="20.28515625" style="512" customWidth="1"/>
    <col min="1796" max="1796" width="13" style="512" customWidth="1"/>
    <col min="1797" max="1797" width="18.7109375" style="512" customWidth="1"/>
    <col min="1798" max="1798" width="18.85546875" style="512" customWidth="1"/>
    <col min="1799" max="1799" width="13.85546875" style="512" customWidth="1"/>
    <col min="1800" max="1800" width="14.85546875" style="512" customWidth="1"/>
    <col min="1801" max="1801" width="14.5703125" style="512" customWidth="1"/>
    <col min="1802" max="1802" width="15.5703125" style="512" customWidth="1"/>
    <col min="1803" max="1803" width="13" style="512" customWidth="1"/>
    <col min="1804" max="1804" width="15.85546875" style="512" customWidth="1"/>
    <col min="1805" max="1805" width="15.140625" style="512" customWidth="1"/>
    <col min="1806" max="1806" width="13.85546875" style="512" customWidth="1"/>
    <col min="1807" max="1807" width="15.5703125" style="512" customWidth="1"/>
    <col min="1808" max="1808" width="18.28515625" style="512" customWidth="1"/>
    <col min="1809" max="1809" width="18.5703125" style="512" customWidth="1"/>
    <col min="1810" max="1810" width="12" style="512" customWidth="1"/>
    <col min="1811" max="1812" width="15.140625" style="512" customWidth="1"/>
    <col min="1813" max="1814" width="13" style="512" customWidth="1"/>
    <col min="1815" max="1816" width="14" style="512" customWidth="1"/>
    <col min="1817" max="1817" width="17.85546875" style="512" customWidth="1"/>
    <col min="1818" max="1818" width="15.7109375" style="512" customWidth="1"/>
    <col min="1819" max="1819" width="17.5703125" style="512" customWidth="1"/>
    <col min="1820" max="1821" width="13.5703125" style="512" customWidth="1"/>
    <col min="1822" max="1822" width="15.7109375" style="512" customWidth="1"/>
    <col min="1823" max="1823" width="15.28515625" style="512" customWidth="1"/>
    <col min="1824" max="1824" width="15.5703125" style="512" customWidth="1"/>
    <col min="1825" max="1825" width="17.28515625" style="512" customWidth="1"/>
    <col min="1826" max="1826" width="15.42578125" style="512" customWidth="1"/>
    <col min="1827" max="1827" width="17.5703125" style="512" customWidth="1"/>
    <col min="1828" max="1828" width="15.42578125" style="512" customWidth="1"/>
    <col min="1829" max="1829" width="17.42578125" style="512" customWidth="1"/>
    <col min="1830" max="1830" width="12.85546875" style="512" customWidth="1"/>
    <col min="1831" max="1831" width="15.5703125" style="512" customWidth="1"/>
    <col min="1832" max="1832" width="5.42578125" style="512" customWidth="1"/>
    <col min="1833" max="1833" width="13.28515625" style="512" customWidth="1"/>
    <col min="1834" max="1834" width="11.42578125" style="512" customWidth="1"/>
    <col min="1835" max="1976" width="10.7109375" style="512" customWidth="1"/>
    <col min="1977" max="2048" width="9.140625" style="512"/>
    <col min="2049" max="2049" width="3.140625" style="512" customWidth="1"/>
    <col min="2050" max="2050" width="49" style="512" customWidth="1"/>
    <col min="2051" max="2051" width="20.28515625" style="512" customWidth="1"/>
    <col min="2052" max="2052" width="13" style="512" customWidth="1"/>
    <col min="2053" max="2053" width="18.7109375" style="512" customWidth="1"/>
    <col min="2054" max="2054" width="18.85546875" style="512" customWidth="1"/>
    <col min="2055" max="2055" width="13.85546875" style="512" customWidth="1"/>
    <col min="2056" max="2056" width="14.85546875" style="512" customWidth="1"/>
    <col min="2057" max="2057" width="14.5703125" style="512" customWidth="1"/>
    <col min="2058" max="2058" width="15.5703125" style="512" customWidth="1"/>
    <col min="2059" max="2059" width="13" style="512" customWidth="1"/>
    <col min="2060" max="2060" width="15.85546875" style="512" customWidth="1"/>
    <col min="2061" max="2061" width="15.140625" style="512" customWidth="1"/>
    <col min="2062" max="2062" width="13.85546875" style="512" customWidth="1"/>
    <col min="2063" max="2063" width="15.5703125" style="512" customWidth="1"/>
    <col min="2064" max="2064" width="18.28515625" style="512" customWidth="1"/>
    <col min="2065" max="2065" width="18.5703125" style="512" customWidth="1"/>
    <col min="2066" max="2066" width="12" style="512" customWidth="1"/>
    <col min="2067" max="2068" width="15.140625" style="512" customWidth="1"/>
    <col min="2069" max="2070" width="13" style="512" customWidth="1"/>
    <col min="2071" max="2072" width="14" style="512" customWidth="1"/>
    <col min="2073" max="2073" width="17.85546875" style="512" customWidth="1"/>
    <col min="2074" max="2074" width="15.7109375" style="512" customWidth="1"/>
    <col min="2075" max="2075" width="17.5703125" style="512" customWidth="1"/>
    <col min="2076" max="2077" width="13.5703125" style="512" customWidth="1"/>
    <col min="2078" max="2078" width="15.7109375" style="512" customWidth="1"/>
    <col min="2079" max="2079" width="15.28515625" style="512" customWidth="1"/>
    <col min="2080" max="2080" width="15.5703125" style="512" customWidth="1"/>
    <col min="2081" max="2081" width="17.28515625" style="512" customWidth="1"/>
    <col min="2082" max="2082" width="15.42578125" style="512" customWidth="1"/>
    <col min="2083" max="2083" width="17.5703125" style="512" customWidth="1"/>
    <col min="2084" max="2084" width="15.42578125" style="512" customWidth="1"/>
    <col min="2085" max="2085" width="17.42578125" style="512" customWidth="1"/>
    <col min="2086" max="2086" width="12.85546875" style="512" customWidth="1"/>
    <col min="2087" max="2087" width="15.5703125" style="512" customWidth="1"/>
    <col min="2088" max="2088" width="5.42578125" style="512" customWidth="1"/>
    <col min="2089" max="2089" width="13.28515625" style="512" customWidth="1"/>
    <col min="2090" max="2090" width="11.42578125" style="512" customWidth="1"/>
    <col min="2091" max="2232" width="10.7109375" style="512" customWidth="1"/>
    <col min="2233" max="2304" width="9.140625" style="512"/>
    <col min="2305" max="2305" width="3.140625" style="512" customWidth="1"/>
    <col min="2306" max="2306" width="49" style="512" customWidth="1"/>
    <col min="2307" max="2307" width="20.28515625" style="512" customWidth="1"/>
    <col min="2308" max="2308" width="13" style="512" customWidth="1"/>
    <col min="2309" max="2309" width="18.7109375" style="512" customWidth="1"/>
    <col min="2310" max="2310" width="18.85546875" style="512" customWidth="1"/>
    <col min="2311" max="2311" width="13.85546875" style="512" customWidth="1"/>
    <col min="2312" max="2312" width="14.85546875" style="512" customWidth="1"/>
    <col min="2313" max="2313" width="14.5703125" style="512" customWidth="1"/>
    <col min="2314" max="2314" width="15.5703125" style="512" customWidth="1"/>
    <col min="2315" max="2315" width="13" style="512" customWidth="1"/>
    <col min="2316" max="2316" width="15.85546875" style="512" customWidth="1"/>
    <col min="2317" max="2317" width="15.140625" style="512" customWidth="1"/>
    <col min="2318" max="2318" width="13.85546875" style="512" customWidth="1"/>
    <col min="2319" max="2319" width="15.5703125" style="512" customWidth="1"/>
    <col min="2320" max="2320" width="18.28515625" style="512" customWidth="1"/>
    <col min="2321" max="2321" width="18.5703125" style="512" customWidth="1"/>
    <col min="2322" max="2322" width="12" style="512" customWidth="1"/>
    <col min="2323" max="2324" width="15.140625" style="512" customWidth="1"/>
    <col min="2325" max="2326" width="13" style="512" customWidth="1"/>
    <col min="2327" max="2328" width="14" style="512" customWidth="1"/>
    <col min="2329" max="2329" width="17.85546875" style="512" customWidth="1"/>
    <col min="2330" max="2330" width="15.7109375" style="512" customWidth="1"/>
    <col min="2331" max="2331" width="17.5703125" style="512" customWidth="1"/>
    <col min="2332" max="2333" width="13.5703125" style="512" customWidth="1"/>
    <col min="2334" max="2334" width="15.7109375" style="512" customWidth="1"/>
    <col min="2335" max="2335" width="15.28515625" style="512" customWidth="1"/>
    <col min="2336" max="2336" width="15.5703125" style="512" customWidth="1"/>
    <col min="2337" max="2337" width="17.28515625" style="512" customWidth="1"/>
    <col min="2338" max="2338" width="15.42578125" style="512" customWidth="1"/>
    <col min="2339" max="2339" width="17.5703125" style="512" customWidth="1"/>
    <col min="2340" max="2340" width="15.42578125" style="512" customWidth="1"/>
    <col min="2341" max="2341" width="17.42578125" style="512" customWidth="1"/>
    <col min="2342" max="2342" width="12.85546875" style="512" customWidth="1"/>
    <col min="2343" max="2343" width="15.5703125" style="512" customWidth="1"/>
    <col min="2344" max="2344" width="5.42578125" style="512" customWidth="1"/>
    <col min="2345" max="2345" width="13.28515625" style="512" customWidth="1"/>
    <col min="2346" max="2346" width="11.42578125" style="512" customWidth="1"/>
    <col min="2347" max="2488" width="10.7109375" style="512" customWidth="1"/>
    <col min="2489" max="2560" width="9.140625" style="512"/>
    <col min="2561" max="2561" width="3.140625" style="512" customWidth="1"/>
    <col min="2562" max="2562" width="49" style="512" customWidth="1"/>
    <col min="2563" max="2563" width="20.28515625" style="512" customWidth="1"/>
    <col min="2564" max="2564" width="13" style="512" customWidth="1"/>
    <col min="2565" max="2565" width="18.7109375" style="512" customWidth="1"/>
    <col min="2566" max="2566" width="18.85546875" style="512" customWidth="1"/>
    <col min="2567" max="2567" width="13.85546875" style="512" customWidth="1"/>
    <col min="2568" max="2568" width="14.85546875" style="512" customWidth="1"/>
    <col min="2569" max="2569" width="14.5703125" style="512" customWidth="1"/>
    <col min="2570" max="2570" width="15.5703125" style="512" customWidth="1"/>
    <col min="2571" max="2571" width="13" style="512" customWidth="1"/>
    <col min="2572" max="2572" width="15.85546875" style="512" customWidth="1"/>
    <col min="2573" max="2573" width="15.140625" style="512" customWidth="1"/>
    <col min="2574" max="2574" width="13.85546875" style="512" customWidth="1"/>
    <col min="2575" max="2575" width="15.5703125" style="512" customWidth="1"/>
    <col min="2576" max="2576" width="18.28515625" style="512" customWidth="1"/>
    <col min="2577" max="2577" width="18.5703125" style="512" customWidth="1"/>
    <col min="2578" max="2578" width="12" style="512" customWidth="1"/>
    <col min="2579" max="2580" width="15.140625" style="512" customWidth="1"/>
    <col min="2581" max="2582" width="13" style="512" customWidth="1"/>
    <col min="2583" max="2584" width="14" style="512" customWidth="1"/>
    <col min="2585" max="2585" width="17.85546875" style="512" customWidth="1"/>
    <col min="2586" max="2586" width="15.7109375" style="512" customWidth="1"/>
    <col min="2587" max="2587" width="17.5703125" style="512" customWidth="1"/>
    <col min="2588" max="2589" width="13.5703125" style="512" customWidth="1"/>
    <col min="2590" max="2590" width="15.7109375" style="512" customWidth="1"/>
    <col min="2591" max="2591" width="15.28515625" style="512" customWidth="1"/>
    <col min="2592" max="2592" width="15.5703125" style="512" customWidth="1"/>
    <col min="2593" max="2593" width="17.28515625" style="512" customWidth="1"/>
    <col min="2594" max="2594" width="15.42578125" style="512" customWidth="1"/>
    <col min="2595" max="2595" width="17.5703125" style="512" customWidth="1"/>
    <col min="2596" max="2596" width="15.42578125" style="512" customWidth="1"/>
    <col min="2597" max="2597" width="17.42578125" style="512" customWidth="1"/>
    <col min="2598" max="2598" width="12.85546875" style="512" customWidth="1"/>
    <col min="2599" max="2599" width="15.5703125" style="512" customWidth="1"/>
    <col min="2600" max="2600" width="5.42578125" style="512" customWidth="1"/>
    <col min="2601" max="2601" width="13.28515625" style="512" customWidth="1"/>
    <col min="2602" max="2602" width="11.42578125" style="512" customWidth="1"/>
    <col min="2603" max="2744" width="10.7109375" style="512" customWidth="1"/>
    <col min="2745" max="2816" width="9.140625" style="512"/>
    <col min="2817" max="2817" width="3.140625" style="512" customWidth="1"/>
    <col min="2818" max="2818" width="49" style="512" customWidth="1"/>
    <col min="2819" max="2819" width="20.28515625" style="512" customWidth="1"/>
    <col min="2820" max="2820" width="13" style="512" customWidth="1"/>
    <col min="2821" max="2821" width="18.7109375" style="512" customWidth="1"/>
    <col min="2822" max="2822" width="18.85546875" style="512" customWidth="1"/>
    <col min="2823" max="2823" width="13.85546875" style="512" customWidth="1"/>
    <col min="2824" max="2824" width="14.85546875" style="512" customWidth="1"/>
    <col min="2825" max="2825" width="14.5703125" style="512" customWidth="1"/>
    <col min="2826" max="2826" width="15.5703125" style="512" customWidth="1"/>
    <col min="2827" max="2827" width="13" style="512" customWidth="1"/>
    <col min="2828" max="2828" width="15.85546875" style="512" customWidth="1"/>
    <col min="2829" max="2829" width="15.140625" style="512" customWidth="1"/>
    <col min="2830" max="2830" width="13.85546875" style="512" customWidth="1"/>
    <col min="2831" max="2831" width="15.5703125" style="512" customWidth="1"/>
    <col min="2832" max="2832" width="18.28515625" style="512" customWidth="1"/>
    <col min="2833" max="2833" width="18.5703125" style="512" customWidth="1"/>
    <col min="2834" max="2834" width="12" style="512" customWidth="1"/>
    <col min="2835" max="2836" width="15.140625" style="512" customWidth="1"/>
    <col min="2837" max="2838" width="13" style="512" customWidth="1"/>
    <col min="2839" max="2840" width="14" style="512" customWidth="1"/>
    <col min="2841" max="2841" width="17.85546875" style="512" customWidth="1"/>
    <col min="2842" max="2842" width="15.7109375" style="512" customWidth="1"/>
    <col min="2843" max="2843" width="17.5703125" style="512" customWidth="1"/>
    <col min="2844" max="2845" width="13.5703125" style="512" customWidth="1"/>
    <col min="2846" max="2846" width="15.7109375" style="512" customWidth="1"/>
    <col min="2847" max="2847" width="15.28515625" style="512" customWidth="1"/>
    <col min="2848" max="2848" width="15.5703125" style="512" customWidth="1"/>
    <col min="2849" max="2849" width="17.28515625" style="512" customWidth="1"/>
    <col min="2850" max="2850" width="15.42578125" style="512" customWidth="1"/>
    <col min="2851" max="2851" width="17.5703125" style="512" customWidth="1"/>
    <col min="2852" max="2852" width="15.42578125" style="512" customWidth="1"/>
    <col min="2853" max="2853" width="17.42578125" style="512" customWidth="1"/>
    <col min="2854" max="2854" width="12.85546875" style="512" customWidth="1"/>
    <col min="2855" max="2855" width="15.5703125" style="512" customWidth="1"/>
    <col min="2856" max="2856" width="5.42578125" style="512" customWidth="1"/>
    <col min="2857" max="2857" width="13.28515625" style="512" customWidth="1"/>
    <col min="2858" max="2858" width="11.42578125" style="512" customWidth="1"/>
    <col min="2859" max="3000" width="10.7109375" style="512" customWidth="1"/>
    <col min="3001" max="3072" width="9.140625" style="512"/>
    <col min="3073" max="3073" width="3.140625" style="512" customWidth="1"/>
    <col min="3074" max="3074" width="49" style="512" customWidth="1"/>
    <col min="3075" max="3075" width="20.28515625" style="512" customWidth="1"/>
    <col min="3076" max="3076" width="13" style="512" customWidth="1"/>
    <col min="3077" max="3077" width="18.7109375" style="512" customWidth="1"/>
    <col min="3078" max="3078" width="18.85546875" style="512" customWidth="1"/>
    <col min="3079" max="3079" width="13.85546875" style="512" customWidth="1"/>
    <col min="3080" max="3080" width="14.85546875" style="512" customWidth="1"/>
    <col min="3081" max="3081" width="14.5703125" style="512" customWidth="1"/>
    <col min="3082" max="3082" width="15.5703125" style="512" customWidth="1"/>
    <col min="3083" max="3083" width="13" style="512" customWidth="1"/>
    <col min="3084" max="3084" width="15.85546875" style="512" customWidth="1"/>
    <col min="3085" max="3085" width="15.140625" style="512" customWidth="1"/>
    <col min="3086" max="3086" width="13.85546875" style="512" customWidth="1"/>
    <col min="3087" max="3087" width="15.5703125" style="512" customWidth="1"/>
    <col min="3088" max="3088" width="18.28515625" style="512" customWidth="1"/>
    <col min="3089" max="3089" width="18.5703125" style="512" customWidth="1"/>
    <col min="3090" max="3090" width="12" style="512" customWidth="1"/>
    <col min="3091" max="3092" width="15.140625" style="512" customWidth="1"/>
    <col min="3093" max="3094" width="13" style="512" customWidth="1"/>
    <col min="3095" max="3096" width="14" style="512" customWidth="1"/>
    <col min="3097" max="3097" width="17.85546875" style="512" customWidth="1"/>
    <col min="3098" max="3098" width="15.7109375" style="512" customWidth="1"/>
    <col min="3099" max="3099" width="17.5703125" style="512" customWidth="1"/>
    <col min="3100" max="3101" width="13.5703125" style="512" customWidth="1"/>
    <col min="3102" max="3102" width="15.7109375" style="512" customWidth="1"/>
    <col min="3103" max="3103" width="15.28515625" style="512" customWidth="1"/>
    <col min="3104" max="3104" width="15.5703125" style="512" customWidth="1"/>
    <col min="3105" max="3105" width="17.28515625" style="512" customWidth="1"/>
    <col min="3106" max="3106" width="15.42578125" style="512" customWidth="1"/>
    <col min="3107" max="3107" width="17.5703125" style="512" customWidth="1"/>
    <col min="3108" max="3108" width="15.42578125" style="512" customWidth="1"/>
    <col min="3109" max="3109" width="17.42578125" style="512" customWidth="1"/>
    <col min="3110" max="3110" width="12.85546875" style="512" customWidth="1"/>
    <col min="3111" max="3111" width="15.5703125" style="512" customWidth="1"/>
    <col min="3112" max="3112" width="5.42578125" style="512" customWidth="1"/>
    <col min="3113" max="3113" width="13.28515625" style="512" customWidth="1"/>
    <col min="3114" max="3114" width="11.42578125" style="512" customWidth="1"/>
    <col min="3115" max="3256" width="10.7109375" style="512" customWidth="1"/>
    <col min="3257" max="3328" width="9.140625" style="512"/>
    <col min="3329" max="3329" width="3.140625" style="512" customWidth="1"/>
    <col min="3330" max="3330" width="49" style="512" customWidth="1"/>
    <col min="3331" max="3331" width="20.28515625" style="512" customWidth="1"/>
    <col min="3332" max="3332" width="13" style="512" customWidth="1"/>
    <col min="3333" max="3333" width="18.7109375" style="512" customWidth="1"/>
    <col min="3334" max="3334" width="18.85546875" style="512" customWidth="1"/>
    <col min="3335" max="3335" width="13.85546875" style="512" customWidth="1"/>
    <col min="3336" max="3336" width="14.85546875" style="512" customWidth="1"/>
    <col min="3337" max="3337" width="14.5703125" style="512" customWidth="1"/>
    <col min="3338" max="3338" width="15.5703125" style="512" customWidth="1"/>
    <col min="3339" max="3339" width="13" style="512" customWidth="1"/>
    <col min="3340" max="3340" width="15.85546875" style="512" customWidth="1"/>
    <col min="3341" max="3341" width="15.140625" style="512" customWidth="1"/>
    <col min="3342" max="3342" width="13.85546875" style="512" customWidth="1"/>
    <col min="3343" max="3343" width="15.5703125" style="512" customWidth="1"/>
    <col min="3344" max="3344" width="18.28515625" style="512" customWidth="1"/>
    <col min="3345" max="3345" width="18.5703125" style="512" customWidth="1"/>
    <col min="3346" max="3346" width="12" style="512" customWidth="1"/>
    <col min="3347" max="3348" width="15.140625" style="512" customWidth="1"/>
    <col min="3349" max="3350" width="13" style="512" customWidth="1"/>
    <col min="3351" max="3352" width="14" style="512" customWidth="1"/>
    <col min="3353" max="3353" width="17.85546875" style="512" customWidth="1"/>
    <col min="3354" max="3354" width="15.7109375" style="512" customWidth="1"/>
    <col min="3355" max="3355" width="17.5703125" style="512" customWidth="1"/>
    <col min="3356" max="3357" width="13.5703125" style="512" customWidth="1"/>
    <col min="3358" max="3358" width="15.7109375" style="512" customWidth="1"/>
    <col min="3359" max="3359" width="15.28515625" style="512" customWidth="1"/>
    <col min="3360" max="3360" width="15.5703125" style="512" customWidth="1"/>
    <col min="3361" max="3361" width="17.28515625" style="512" customWidth="1"/>
    <col min="3362" max="3362" width="15.42578125" style="512" customWidth="1"/>
    <col min="3363" max="3363" width="17.5703125" style="512" customWidth="1"/>
    <col min="3364" max="3364" width="15.42578125" style="512" customWidth="1"/>
    <col min="3365" max="3365" width="17.42578125" style="512" customWidth="1"/>
    <col min="3366" max="3366" width="12.85546875" style="512" customWidth="1"/>
    <col min="3367" max="3367" width="15.5703125" style="512" customWidth="1"/>
    <col min="3368" max="3368" width="5.42578125" style="512" customWidth="1"/>
    <col min="3369" max="3369" width="13.28515625" style="512" customWidth="1"/>
    <col min="3370" max="3370" width="11.42578125" style="512" customWidth="1"/>
    <col min="3371" max="3512" width="10.7109375" style="512" customWidth="1"/>
    <col min="3513" max="3584" width="9.140625" style="512"/>
    <col min="3585" max="3585" width="3.140625" style="512" customWidth="1"/>
    <col min="3586" max="3586" width="49" style="512" customWidth="1"/>
    <col min="3587" max="3587" width="20.28515625" style="512" customWidth="1"/>
    <col min="3588" max="3588" width="13" style="512" customWidth="1"/>
    <col min="3589" max="3589" width="18.7109375" style="512" customWidth="1"/>
    <col min="3590" max="3590" width="18.85546875" style="512" customWidth="1"/>
    <col min="3591" max="3591" width="13.85546875" style="512" customWidth="1"/>
    <col min="3592" max="3592" width="14.85546875" style="512" customWidth="1"/>
    <col min="3593" max="3593" width="14.5703125" style="512" customWidth="1"/>
    <col min="3594" max="3594" width="15.5703125" style="512" customWidth="1"/>
    <col min="3595" max="3595" width="13" style="512" customWidth="1"/>
    <col min="3596" max="3596" width="15.85546875" style="512" customWidth="1"/>
    <col min="3597" max="3597" width="15.140625" style="512" customWidth="1"/>
    <col min="3598" max="3598" width="13.85546875" style="512" customWidth="1"/>
    <col min="3599" max="3599" width="15.5703125" style="512" customWidth="1"/>
    <col min="3600" max="3600" width="18.28515625" style="512" customWidth="1"/>
    <col min="3601" max="3601" width="18.5703125" style="512" customWidth="1"/>
    <col min="3602" max="3602" width="12" style="512" customWidth="1"/>
    <col min="3603" max="3604" width="15.140625" style="512" customWidth="1"/>
    <col min="3605" max="3606" width="13" style="512" customWidth="1"/>
    <col min="3607" max="3608" width="14" style="512" customWidth="1"/>
    <col min="3609" max="3609" width="17.85546875" style="512" customWidth="1"/>
    <col min="3610" max="3610" width="15.7109375" style="512" customWidth="1"/>
    <col min="3611" max="3611" width="17.5703125" style="512" customWidth="1"/>
    <col min="3612" max="3613" width="13.5703125" style="512" customWidth="1"/>
    <col min="3614" max="3614" width="15.7109375" style="512" customWidth="1"/>
    <col min="3615" max="3615" width="15.28515625" style="512" customWidth="1"/>
    <col min="3616" max="3616" width="15.5703125" style="512" customWidth="1"/>
    <col min="3617" max="3617" width="17.28515625" style="512" customWidth="1"/>
    <col min="3618" max="3618" width="15.42578125" style="512" customWidth="1"/>
    <col min="3619" max="3619" width="17.5703125" style="512" customWidth="1"/>
    <col min="3620" max="3620" width="15.42578125" style="512" customWidth="1"/>
    <col min="3621" max="3621" width="17.42578125" style="512" customWidth="1"/>
    <col min="3622" max="3622" width="12.85546875" style="512" customWidth="1"/>
    <col min="3623" max="3623" width="15.5703125" style="512" customWidth="1"/>
    <col min="3624" max="3624" width="5.42578125" style="512" customWidth="1"/>
    <col min="3625" max="3625" width="13.28515625" style="512" customWidth="1"/>
    <col min="3626" max="3626" width="11.42578125" style="512" customWidth="1"/>
    <col min="3627" max="3768" width="10.7109375" style="512" customWidth="1"/>
    <col min="3769" max="3840" width="9.140625" style="512"/>
    <col min="3841" max="3841" width="3.140625" style="512" customWidth="1"/>
    <col min="3842" max="3842" width="49" style="512" customWidth="1"/>
    <col min="3843" max="3843" width="20.28515625" style="512" customWidth="1"/>
    <col min="3844" max="3844" width="13" style="512" customWidth="1"/>
    <col min="3845" max="3845" width="18.7109375" style="512" customWidth="1"/>
    <col min="3846" max="3846" width="18.85546875" style="512" customWidth="1"/>
    <col min="3847" max="3847" width="13.85546875" style="512" customWidth="1"/>
    <col min="3848" max="3848" width="14.85546875" style="512" customWidth="1"/>
    <col min="3849" max="3849" width="14.5703125" style="512" customWidth="1"/>
    <col min="3850" max="3850" width="15.5703125" style="512" customWidth="1"/>
    <col min="3851" max="3851" width="13" style="512" customWidth="1"/>
    <col min="3852" max="3852" width="15.85546875" style="512" customWidth="1"/>
    <col min="3853" max="3853" width="15.140625" style="512" customWidth="1"/>
    <col min="3854" max="3854" width="13.85546875" style="512" customWidth="1"/>
    <col min="3855" max="3855" width="15.5703125" style="512" customWidth="1"/>
    <col min="3856" max="3856" width="18.28515625" style="512" customWidth="1"/>
    <col min="3857" max="3857" width="18.5703125" style="512" customWidth="1"/>
    <col min="3858" max="3858" width="12" style="512" customWidth="1"/>
    <col min="3859" max="3860" width="15.140625" style="512" customWidth="1"/>
    <col min="3861" max="3862" width="13" style="512" customWidth="1"/>
    <col min="3863" max="3864" width="14" style="512" customWidth="1"/>
    <col min="3865" max="3865" width="17.85546875" style="512" customWidth="1"/>
    <col min="3866" max="3866" width="15.7109375" style="512" customWidth="1"/>
    <col min="3867" max="3867" width="17.5703125" style="512" customWidth="1"/>
    <col min="3868" max="3869" width="13.5703125" style="512" customWidth="1"/>
    <col min="3870" max="3870" width="15.7109375" style="512" customWidth="1"/>
    <col min="3871" max="3871" width="15.28515625" style="512" customWidth="1"/>
    <col min="3872" max="3872" width="15.5703125" style="512" customWidth="1"/>
    <col min="3873" max="3873" width="17.28515625" style="512" customWidth="1"/>
    <col min="3874" max="3874" width="15.42578125" style="512" customWidth="1"/>
    <col min="3875" max="3875" width="17.5703125" style="512" customWidth="1"/>
    <col min="3876" max="3876" width="15.42578125" style="512" customWidth="1"/>
    <col min="3877" max="3877" width="17.42578125" style="512" customWidth="1"/>
    <col min="3878" max="3878" width="12.85546875" style="512" customWidth="1"/>
    <col min="3879" max="3879" width="15.5703125" style="512" customWidth="1"/>
    <col min="3880" max="3880" width="5.42578125" style="512" customWidth="1"/>
    <col min="3881" max="3881" width="13.28515625" style="512" customWidth="1"/>
    <col min="3882" max="3882" width="11.42578125" style="512" customWidth="1"/>
    <col min="3883" max="4024" width="10.7109375" style="512" customWidth="1"/>
    <col min="4025" max="4096" width="9.140625" style="512"/>
    <col min="4097" max="4097" width="3.140625" style="512" customWidth="1"/>
    <col min="4098" max="4098" width="49" style="512" customWidth="1"/>
    <col min="4099" max="4099" width="20.28515625" style="512" customWidth="1"/>
    <col min="4100" max="4100" width="13" style="512" customWidth="1"/>
    <col min="4101" max="4101" width="18.7109375" style="512" customWidth="1"/>
    <col min="4102" max="4102" width="18.85546875" style="512" customWidth="1"/>
    <col min="4103" max="4103" width="13.85546875" style="512" customWidth="1"/>
    <col min="4104" max="4104" width="14.85546875" style="512" customWidth="1"/>
    <col min="4105" max="4105" width="14.5703125" style="512" customWidth="1"/>
    <col min="4106" max="4106" width="15.5703125" style="512" customWidth="1"/>
    <col min="4107" max="4107" width="13" style="512" customWidth="1"/>
    <col min="4108" max="4108" width="15.85546875" style="512" customWidth="1"/>
    <col min="4109" max="4109" width="15.140625" style="512" customWidth="1"/>
    <col min="4110" max="4110" width="13.85546875" style="512" customWidth="1"/>
    <col min="4111" max="4111" width="15.5703125" style="512" customWidth="1"/>
    <col min="4112" max="4112" width="18.28515625" style="512" customWidth="1"/>
    <col min="4113" max="4113" width="18.5703125" style="512" customWidth="1"/>
    <col min="4114" max="4114" width="12" style="512" customWidth="1"/>
    <col min="4115" max="4116" width="15.140625" style="512" customWidth="1"/>
    <col min="4117" max="4118" width="13" style="512" customWidth="1"/>
    <col min="4119" max="4120" width="14" style="512" customWidth="1"/>
    <col min="4121" max="4121" width="17.85546875" style="512" customWidth="1"/>
    <col min="4122" max="4122" width="15.7109375" style="512" customWidth="1"/>
    <col min="4123" max="4123" width="17.5703125" style="512" customWidth="1"/>
    <col min="4124" max="4125" width="13.5703125" style="512" customWidth="1"/>
    <col min="4126" max="4126" width="15.7109375" style="512" customWidth="1"/>
    <col min="4127" max="4127" width="15.28515625" style="512" customWidth="1"/>
    <col min="4128" max="4128" width="15.5703125" style="512" customWidth="1"/>
    <col min="4129" max="4129" width="17.28515625" style="512" customWidth="1"/>
    <col min="4130" max="4130" width="15.42578125" style="512" customWidth="1"/>
    <col min="4131" max="4131" width="17.5703125" style="512" customWidth="1"/>
    <col min="4132" max="4132" width="15.42578125" style="512" customWidth="1"/>
    <col min="4133" max="4133" width="17.42578125" style="512" customWidth="1"/>
    <col min="4134" max="4134" width="12.85546875" style="512" customWidth="1"/>
    <col min="4135" max="4135" width="15.5703125" style="512" customWidth="1"/>
    <col min="4136" max="4136" width="5.42578125" style="512" customWidth="1"/>
    <col min="4137" max="4137" width="13.28515625" style="512" customWidth="1"/>
    <col min="4138" max="4138" width="11.42578125" style="512" customWidth="1"/>
    <col min="4139" max="4280" width="10.7109375" style="512" customWidth="1"/>
    <col min="4281" max="4352" width="9.140625" style="512"/>
    <col min="4353" max="4353" width="3.140625" style="512" customWidth="1"/>
    <col min="4354" max="4354" width="49" style="512" customWidth="1"/>
    <col min="4355" max="4355" width="20.28515625" style="512" customWidth="1"/>
    <col min="4356" max="4356" width="13" style="512" customWidth="1"/>
    <col min="4357" max="4357" width="18.7109375" style="512" customWidth="1"/>
    <col min="4358" max="4358" width="18.85546875" style="512" customWidth="1"/>
    <col min="4359" max="4359" width="13.85546875" style="512" customWidth="1"/>
    <col min="4360" max="4360" width="14.85546875" style="512" customWidth="1"/>
    <col min="4361" max="4361" width="14.5703125" style="512" customWidth="1"/>
    <col min="4362" max="4362" width="15.5703125" style="512" customWidth="1"/>
    <col min="4363" max="4363" width="13" style="512" customWidth="1"/>
    <col min="4364" max="4364" width="15.85546875" style="512" customWidth="1"/>
    <col min="4365" max="4365" width="15.140625" style="512" customWidth="1"/>
    <col min="4366" max="4366" width="13.85546875" style="512" customWidth="1"/>
    <col min="4367" max="4367" width="15.5703125" style="512" customWidth="1"/>
    <col min="4368" max="4368" width="18.28515625" style="512" customWidth="1"/>
    <col min="4369" max="4369" width="18.5703125" style="512" customWidth="1"/>
    <col min="4370" max="4370" width="12" style="512" customWidth="1"/>
    <col min="4371" max="4372" width="15.140625" style="512" customWidth="1"/>
    <col min="4373" max="4374" width="13" style="512" customWidth="1"/>
    <col min="4375" max="4376" width="14" style="512" customWidth="1"/>
    <col min="4377" max="4377" width="17.85546875" style="512" customWidth="1"/>
    <col min="4378" max="4378" width="15.7109375" style="512" customWidth="1"/>
    <col min="4379" max="4379" width="17.5703125" style="512" customWidth="1"/>
    <col min="4380" max="4381" width="13.5703125" style="512" customWidth="1"/>
    <col min="4382" max="4382" width="15.7109375" style="512" customWidth="1"/>
    <col min="4383" max="4383" width="15.28515625" style="512" customWidth="1"/>
    <col min="4384" max="4384" width="15.5703125" style="512" customWidth="1"/>
    <col min="4385" max="4385" width="17.28515625" style="512" customWidth="1"/>
    <col min="4386" max="4386" width="15.42578125" style="512" customWidth="1"/>
    <col min="4387" max="4387" width="17.5703125" style="512" customWidth="1"/>
    <col min="4388" max="4388" width="15.42578125" style="512" customWidth="1"/>
    <col min="4389" max="4389" width="17.42578125" style="512" customWidth="1"/>
    <col min="4390" max="4390" width="12.85546875" style="512" customWidth="1"/>
    <col min="4391" max="4391" width="15.5703125" style="512" customWidth="1"/>
    <col min="4392" max="4392" width="5.42578125" style="512" customWidth="1"/>
    <col min="4393" max="4393" width="13.28515625" style="512" customWidth="1"/>
    <col min="4394" max="4394" width="11.42578125" style="512" customWidth="1"/>
    <col min="4395" max="4536" width="10.7109375" style="512" customWidth="1"/>
    <col min="4537" max="4608" width="9.140625" style="512"/>
    <col min="4609" max="4609" width="3.140625" style="512" customWidth="1"/>
    <col min="4610" max="4610" width="49" style="512" customWidth="1"/>
    <col min="4611" max="4611" width="20.28515625" style="512" customWidth="1"/>
    <col min="4612" max="4612" width="13" style="512" customWidth="1"/>
    <col min="4613" max="4613" width="18.7109375" style="512" customWidth="1"/>
    <col min="4614" max="4614" width="18.85546875" style="512" customWidth="1"/>
    <col min="4615" max="4615" width="13.85546875" style="512" customWidth="1"/>
    <col min="4616" max="4616" width="14.85546875" style="512" customWidth="1"/>
    <col min="4617" max="4617" width="14.5703125" style="512" customWidth="1"/>
    <col min="4618" max="4618" width="15.5703125" style="512" customWidth="1"/>
    <col min="4619" max="4619" width="13" style="512" customWidth="1"/>
    <col min="4620" max="4620" width="15.85546875" style="512" customWidth="1"/>
    <col min="4621" max="4621" width="15.140625" style="512" customWidth="1"/>
    <col min="4622" max="4622" width="13.85546875" style="512" customWidth="1"/>
    <col min="4623" max="4623" width="15.5703125" style="512" customWidth="1"/>
    <col min="4624" max="4624" width="18.28515625" style="512" customWidth="1"/>
    <col min="4625" max="4625" width="18.5703125" style="512" customWidth="1"/>
    <col min="4626" max="4626" width="12" style="512" customWidth="1"/>
    <col min="4627" max="4628" width="15.140625" style="512" customWidth="1"/>
    <col min="4629" max="4630" width="13" style="512" customWidth="1"/>
    <col min="4631" max="4632" width="14" style="512" customWidth="1"/>
    <col min="4633" max="4633" width="17.85546875" style="512" customWidth="1"/>
    <col min="4634" max="4634" width="15.7109375" style="512" customWidth="1"/>
    <col min="4635" max="4635" width="17.5703125" style="512" customWidth="1"/>
    <col min="4636" max="4637" width="13.5703125" style="512" customWidth="1"/>
    <col min="4638" max="4638" width="15.7109375" style="512" customWidth="1"/>
    <col min="4639" max="4639" width="15.28515625" style="512" customWidth="1"/>
    <col min="4640" max="4640" width="15.5703125" style="512" customWidth="1"/>
    <col min="4641" max="4641" width="17.28515625" style="512" customWidth="1"/>
    <col min="4642" max="4642" width="15.42578125" style="512" customWidth="1"/>
    <col min="4643" max="4643" width="17.5703125" style="512" customWidth="1"/>
    <col min="4644" max="4644" width="15.42578125" style="512" customWidth="1"/>
    <col min="4645" max="4645" width="17.42578125" style="512" customWidth="1"/>
    <col min="4646" max="4646" width="12.85546875" style="512" customWidth="1"/>
    <col min="4647" max="4647" width="15.5703125" style="512" customWidth="1"/>
    <col min="4648" max="4648" width="5.42578125" style="512" customWidth="1"/>
    <col min="4649" max="4649" width="13.28515625" style="512" customWidth="1"/>
    <col min="4650" max="4650" width="11.42578125" style="512" customWidth="1"/>
    <col min="4651" max="4792" width="10.7109375" style="512" customWidth="1"/>
    <col min="4793" max="4864" width="9.140625" style="512"/>
    <col min="4865" max="4865" width="3.140625" style="512" customWidth="1"/>
    <col min="4866" max="4866" width="49" style="512" customWidth="1"/>
    <col min="4867" max="4867" width="20.28515625" style="512" customWidth="1"/>
    <col min="4868" max="4868" width="13" style="512" customWidth="1"/>
    <col min="4869" max="4869" width="18.7109375" style="512" customWidth="1"/>
    <col min="4870" max="4870" width="18.85546875" style="512" customWidth="1"/>
    <col min="4871" max="4871" width="13.85546875" style="512" customWidth="1"/>
    <col min="4872" max="4872" width="14.85546875" style="512" customWidth="1"/>
    <col min="4873" max="4873" width="14.5703125" style="512" customWidth="1"/>
    <col min="4874" max="4874" width="15.5703125" style="512" customWidth="1"/>
    <col min="4875" max="4875" width="13" style="512" customWidth="1"/>
    <col min="4876" max="4876" width="15.85546875" style="512" customWidth="1"/>
    <col min="4877" max="4877" width="15.140625" style="512" customWidth="1"/>
    <col min="4878" max="4878" width="13.85546875" style="512" customWidth="1"/>
    <col min="4879" max="4879" width="15.5703125" style="512" customWidth="1"/>
    <col min="4880" max="4880" width="18.28515625" style="512" customWidth="1"/>
    <col min="4881" max="4881" width="18.5703125" style="512" customWidth="1"/>
    <col min="4882" max="4882" width="12" style="512" customWidth="1"/>
    <col min="4883" max="4884" width="15.140625" style="512" customWidth="1"/>
    <col min="4885" max="4886" width="13" style="512" customWidth="1"/>
    <col min="4887" max="4888" width="14" style="512" customWidth="1"/>
    <col min="4889" max="4889" width="17.85546875" style="512" customWidth="1"/>
    <col min="4890" max="4890" width="15.7109375" style="512" customWidth="1"/>
    <col min="4891" max="4891" width="17.5703125" style="512" customWidth="1"/>
    <col min="4892" max="4893" width="13.5703125" style="512" customWidth="1"/>
    <col min="4894" max="4894" width="15.7109375" style="512" customWidth="1"/>
    <col min="4895" max="4895" width="15.28515625" style="512" customWidth="1"/>
    <col min="4896" max="4896" width="15.5703125" style="512" customWidth="1"/>
    <col min="4897" max="4897" width="17.28515625" style="512" customWidth="1"/>
    <col min="4898" max="4898" width="15.42578125" style="512" customWidth="1"/>
    <col min="4899" max="4899" width="17.5703125" style="512" customWidth="1"/>
    <col min="4900" max="4900" width="15.42578125" style="512" customWidth="1"/>
    <col min="4901" max="4901" width="17.42578125" style="512" customWidth="1"/>
    <col min="4902" max="4902" width="12.85546875" style="512" customWidth="1"/>
    <col min="4903" max="4903" width="15.5703125" style="512" customWidth="1"/>
    <col min="4904" max="4904" width="5.42578125" style="512" customWidth="1"/>
    <col min="4905" max="4905" width="13.28515625" style="512" customWidth="1"/>
    <col min="4906" max="4906" width="11.42578125" style="512" customWidth="1"/>
    <col min="4907" max="5048" width="10.7109375" style="512" customWidth="1"/>
    <col min="5049" max="5120" width="9.140625" style="512"/>
    <col min="5121" max="5121" width="3.140625" style="512" customWidth="1"/>
    <col min="5122" max="5122" width="49" style="512" customWidth="1"/>
    <col min="5123" max="5123" width="20.28515625" style="512" customWidth="1"/>
    <col min="5124" max="5124" width="13" style="512" customWidth="1"/>
    <col min="5125" max="5125" width="18.7109375" style="512" customWidth="1"/>
    <col min="5126" max="5126" width="18.85546875" style="512" customWidth="1"/>
    <col min="5127" max="5127" width="13.85546875" style="512" customWidth="1"/>
    <col min="5128" max="5128" width="14.85546875" style="512" customWidth="1"/>
    <col min="5129" max="5129" width="14.5703125" style="512" customWidth="1"/>
    <col min="5130" max="5130" width="15.5703125" style="512" customWidth="1"/>
    <col min="5131" max="5131" width="13" style="512" customWidth="1"/>
    <col min="5132" max="5132" width="15.85546875" style="512" customWidth="1"/>
    <col min="5133" max="5133" width="15.140625" style="512" customWidth="1"/>
    <col min="5134" max="5134" width="13.85546875" style="512" customWidth="1"/>
    <col min="5135" max="5135" width="15.5703125" style="512" customWidth="1"/>
    <col min="5136" max="5136" width="18.28515625" style="512" customWidth="1"/>
    <col min="5137" max="5137" width="18.5703125" style="512" customWidth="1"/>
    <col min="5138" max="5138" width="12" style="512" customWidth="1"/>
    <col min="5139" max="5140" width="15.140625" style="512" customWidth="1"/>
    <col min="5141" max="5142" width="13" style="512" customWidth="1"/>
    <col min="5143" max="5144" width="14" style="512" customWidth="1"/>
    <col min="5145" max="5145" width="17.85546875" style="512" customWidth="1"/>
    <col min="5146" max="5146" width="15.7109375" style="512" customWidth="1"/>
    <col min="5147" max="5147" width="17.5703125" style="512" customWidth="1"/>
    <col min="5148" max="5149" width="13.5703125" style="512" customWidth="1"/>
    <col min="5150" max="5150" width="15.7109375" style="512" customWidth="1"/>
    <col min="5151" max="5151" width="15.28515625" style="512" customWidth="1"/>
    <col min="5152" max="5152" width="15.5703125" style="512" customWidth="1"/>
    <col min="5153" max="5153" width="17.28515625" style="512" customWidth="1"/>
    <col min="5154" max="5154" width="15.42578125" style="512" customWidth="1"/>
    <col min="5155" max="5155" width="17.5703125" style="512" customWidth="1"/>
    <col min="5156" max="5156" width="15.42578125" style="512" customWidth="1"/>
    <col min="5157" max="5157" width="17.42578125" style="512" customWidth="1"/>
    <col min="5158" max="5158" width="12.85546875" style="512" customWidth="1"/>
    <col min="5159" max="5159" width="15.5703125" style="512" customWidth="1"/>
    <col min="5160" max="5160" width="5.42578125" style="512" customWidth="1"/>
    <col min="5161" max="5161" width="13.28515625" style="512" customWidth="1"/>
    <col min="5162" max="5162" width="11.42578125" style="512" customWidth="1"/>
    <col min="5163" max="5304" width="10.7109375" style="512" customWidth="1"/>
    <col min="5305" max="5376" width="9.140625" style="512"/>
    <col min="5377" max="5377" width="3.140625" style="512" customWidth="1"/>
    <col min="5378" max="5378" width="49" style="512" customWidth="1"/>
    <col min="5379" max="5379" width="20.28515625" style="512" customWidth="1"/>
    <col min="5380" max="5380" width="13" style="512" customWidth="1"/>
    <col min="5381" max="5381" width="18.7109375" style="512" customWidth="1"/>
    <col min="5382" max="5382" width="18.85546875" style="512" customWidth="1"/>
    <col min="5383" max="5383" width="13.85546875" style="512" customWidth="1"/>
    <col min="5384" max="5384" width="14.85546875" style="512" customWidth="1"/>
    <col min="5385" max="5385" width="14.5703125" style="512" customWidth="1"/>
    <col min="5386" max="5386" width="15.5703125" style="512" customWidth="1"/>
    <col min="5387" max="5387" width="13" style="512" customWidth="1"/>
    <col min="5388" max="5388" width="15.85546875" style="512" customWidth="1"/>
    <col min="5389" max="5389" width="15.140625" style="512" customWidth="1"/>
    <col min="5390" max="5390" width="13.85546875" style="512" customWidth="1"/>
    <col min="5391" max="5391" width="15.5703125" style="512" customWidth="1"/>
    <col min="5392" max="5392" width="18.28515625" style="512" customWidth="1"/>
    <col min="5393" max="5393" width="18.5703125" style="512" customWidth="1"/>
    <col min="5394" max="5394" width="12" style="512" customWidth="1"/>
    <col min="5395" max="5396" width="15.140625" style="512" customWidth="1"/>
    <col min="5397" max="5398" width="13" style="512" customWidth="1"/>
    <col min="5399" max="5400" width="14" style="512" customWidth="1"/>
    <col min="5401" max="5401" width="17.85546875" style="512" customWidth="1"/>
    <col min="5402" max="5402" width="15.7109375" style="512" customWidth="1"/>
    <col min="5403" max="5403" width="17.5703125" style="512" customWidth="1"/>
    <col min="5404" max="5405" width="13.5703125" style="512" customWidth="1"/>
    <col min="5406" max="5406" width="15.7109375" style="512" customWidth="1"/>
    <col min="5407" max="5407" width="15.28515625" style="512" customWidth="1"/>
    <col min="5408" max="5408" width="15.5703125" style="512" customWidth="1"/>
    <col min="5409" max="5409" width="17.28515625" style="512" customWidth="1"/>
    <col min="5410" max="5410" width="15.42578125" style="512" customWidth="1"/>
    <col min="5411" max="5411" width="17.5703125" style="512" customWidth="1"/>
    <col min="5412" max="5412" width="15.42578125" style="512" customWidth="1"/>
    <col min="5413" max="5413" width="17.42578125" style="512" customWidth="1"/>
    <col min="5414" max="5414" width="12.85546875" style="512" customWidth="1"/>
    <col min="5415" max="5415" width="15.5703125" style="512" customWidth="1"/>
    <col min="5416" max="5416" width="5.42578125" style="512" customWidth="1"/>
    <col min="5417" max="5417" width="13.28515625" style="512" customWidth="1"/>
    <col min="5418" max="5418" width="11.42578125" style="512" customWidth="1"/>
    <col min="5419" max="5560" width="10.7109375" style="512" customWidth="1"/>
    <col min="5561" max="5632" width="9.140625" style="512"/>
    <col min="5633" max="5633" width="3.140625" style="512" customWidth="1"/>
    <col min="5634" max="5634" width="49" style="512" customWidth="1"/>
    <col min="5635" max="5635" width="20.28515625" style="512" customWidth="1"/>
    <col min="5636" max="5636" width="13" style="512" customWidth="1"/>
    <col min="5637" max="5637" width="18.7109375" style="512" customWidth="1"/>
    <col min="5638" max="5638" width="18.85546875" style="512" customWidth="1"/>
    <col min="5639" max="5639" width="13.85546875" style="512" customWidth="1"/>
    <col min="5640" max="5640" width="14.85546875" style="512" customWidth="1"/>
    <col min="5641" max="5641" width="14.5703125" style="512" customWidth="1"/>
    <col min="5642" max="5642" width="15.5703125" style="512" customWidth="1"/>
    <col min="5643" max="5643" width="13" style="512" customWidth="1"/>
    <col min="5644" max="5644" width="15.85546875" style="512" customWidth="1"/>
    <col min="5645" max="5645" width="15.140625" style="512" customWidth="1"/>
    <col min="5646" max="5646" width="13.85546875" style="512" customWidth="1"/>
    <col min="5647" max="5647" width="15.5703125" style="512" customWidth="1"/>
    <col min="5648" max="5648" width="18.28515625" style="512" customWidth="1"/>
    <col min="5649" max="5649" width="18.5703125" style="512" customWidth="1"/>
    <col min="5650" max="5650" width="12" style="512" customWidth="1"/>
    <col min="5651" max="5652" width="15.140625" style="512" customWidth="1"/>
    <col min="5653" max="5654" width="13" style="512" customWidth="1"/>
    <col min="5655" max="5656" width="14" style="512" customWidth="1"/>
    <col min="5657" max="5657" width="17.85546875" style="512" customWidth="1"/>
    <col min="5658" max="5658" width="15.7109375" style="512" customWidth="1"/>
    <col min="5659" max="5659" width="17.5703125" style="512" customWidth="1"/>
    <col min="5660" max="5661" width="13.5703125" style="512" customWidth="1"/>
    <col min="5662" max="5662" width="15.7109375" style="512" customWidth="1"/>
    <col min="5663" max="5663" width="15.28515625" style="512" customWidth="1"/>
    <col min="5664" max="5664" width="15.5703125" style="512" customWidth="1"/>
    <col min="5665" max="5665" width="17.28515625" style="512" customWidth="1"/>
    <col min="5666" max="5666" width="15.42578125" style="512" customWidth="1"/>
    <col min="5667" max="5667" width="17.5703125" style="512" customWidth="1"/>
    <col min="5668" max="5668" width="15.42578125" style="512" customWidth="1"/>
    <col min="5669" max="5669" width="17.42578125" style="512" customWidth="1"/>
    <col min="5670" max="5670" width="12.85546875" style="512" customWidth="1"/>
    <col min="5671" max="5671" width="15.5703125" style="512" customWidth="1"/>
    <col min="5672" max="5672" width="5.42578125" style="512" customWidth="1"/>
    <col min="5673" max="5673" width="13.28515625" style="512" customWidth="1"/>
    <col min="5674" max="5674" width="11.42578125" style="512" customWidth="1"/>
    <col min="5675" max="5816" width="10.7109375" style="512" customWidth="1"/>
    <col min="5817" max="5888" width="9.140625" style="512"/>
    <col min="5889" max="5889" width="3.140625" style="512" customWidth="1"/>
    <col min="5890" max="5890" width="49" style="512" customWidth="1"/>
    <col min="5891" max="5891" width="20.28515625" style="512" customWidth="1"/>
    <col min="5892" max="5892" width="13" style="512" customWidth="1"/>
    <col min="5893" max="5893" width="18.7109375" style="512" customWidth="1"/>
    <col min="5894" max="5894" width="18.85546875" style="512" customWidth="1"/>
    <col min="5895" max="5895" width="13.85546875" style="512" customWidth="1"/>
    <col min="5896" max="5896" width="14.85546875" style="512" customWidth="1"/>
    <col min="5897" max="5897" width="14.5703125" style="512" customWidth="1"/>
    <col min="5898" max="5898" width="15.5703125" style="512" customWidth="1"/>
    <col min="5899" max="5899" width="13" style="512" customWidth="1"/>
    <col min="5900" max="5900" width="15.85546875" style="512" customWidth="1"/>
    <col min="5901" max="5901" width="15.140625" style="512" customWidth="1"/>
    <col min="5902" max="5902" width="13.85546875" style="512" customWidth="1"/>
    <col min="5903" max="5903" width="15.5703125" style="512" customWidth="1"/>
    <col min="5904" max="5904" width="18.28515625" style="512" customWidth="1"/>
    <col min="5905" max="5905" width="18.5703125" style="512" customWidth="1"/>
    <col min="5906" max="5906" width="12" style="512" customWidth="1"/>
    <col min="5907" max="5908" width="15.140625" style="512" customWidth="1"/>
    <col min="5909" max="5910" width="13" style="512" customWidth="1"/>
    <col min="5911" max="5912" width="14" style="512" customWidth="1"/>
    <col min="5913" max="5913" width="17.85546875" style="512" customWidth="1"/>
    <col min="5914" max="5914" width="15.7109375" style="512" customWidth="1"/>
    <col min="5915" max="5915" width="17.5703125" style="512" customWidth="1"/>
    <col min="5916" max="5917" width="13.5703125" style="512" customWidth="1"/>
    <col min="5918" max="5918" width="15.7109375" style="512" customWidth="1"/>
    <col min="5919" max="5919" width="15.28515625" style="512" customWidth="1"/>
    <col min="5920" max="5920" width="15.5703125" style="512" customWidth="1"/>
    <col min="5921" max="5921" width="17.28515625" style="512" customWidth="1"/>
    <col min="5922" max="5922" width="15.42578125" style="512" customWidth="1"/>
    <col min="5923" max="5923" width="17.5703125" style="512" customWidth="1"/>
    <col min="5924" max="5924" width="15.42578125" style="512" customWidth="1"/>
    <col min="5925" max="5925" width="17.42578125" style="512" customWidth="1"/>
    <col min="5926" max="5926" width="12.85546875" style="512" customWidth="1"/>
    <col min="5927" max="5927" width="15.5703125" style="512" customWidth="1"/>
    <col min="5928" max="5928" width="5.42578125" style="512" customWidth="1"/>
    <col min="5929" max="5929" width="13.28515625" style="512" customWidth="1"/>
    <col min="5930" max="5930" width="11.42578125" style="512" customWidth="1"/>
    <col min="5931" max="6072" width="10.7109375" style="512" customWidth="1"/>
    <col min="6073" max="6144" width="9.140625" style="512"/>
    <col min="6145" max="6145" width="3.140625" style="512" customWidth="1"/>
    <col min="6146" max="6146" width="49" style="512" customWidth="1"/>
    <col min="6147" max="6147" width="20.28515625" style="512" customWidth="1"/>
    <col min="6148" max="6148" width="13" style="512" customWidth="1"/>
    <col min="6149" max="6149" width="18.7109375" style="512" customWidth="1"/>
    <col min="6150" max="6150" width="18.85546875" style="512" customWidth="1"/>
    <col min="6151" max="6151" width="13.85546875" style="512" customWidth="1"/>
    <col min="6152" max="6152" width="14.85546875" style="512" customWidth="1"/>
    <col min="6153" max="6153" width="14.5703125" style="512" customWidth="1"/>
    <col min="6154" max="6154" width="15.5703125" style="512" customWidth="1"/>
    <col min="6155" max="6155" width="13" style="512" customWidth="1"/>
    <col min="6156" max="6156" width="15.85546875" style="512" customWidth="1"/>
    <col min="6157" max="6157" width="15.140625" style="512" customWidth="1"/>
    <col min="6158" max="6158" width="13.85546875" style="512" customWidth="1"/>
    <col min="6159" max="6159" width="15.5703125" style="512" customWidth="1"/>
    <col min="6160" max="6160" width="18.28515625" style="512" customWidth="1"/>
    <col min="6161" max="6161" width="18.5703125" style="512" customWidth="1"/>
    <col min="6162" max="6162" width="12" style="512" customWidth="1"/>
    <col min="6163" max="6164" width="15.140625" style="512" customWidth="1"/>
    <col min="6165" max="6166" width="13" style="512" customWidth="1"/>
    <col min="6167" max="6168" width="14" style="512" customWidth="1"/>
    <col min="6169" max="6169" width="17.85546875" style="512" customWidth="1"/>
    <col min="6170" max="6170" width="15.7109375" style="512" customWidth="1"/>
    <col min="6171" max="6171" width="17.5703125" style="512" customWidth="1"/>
    <col min="6172" max="6173" width="13.5703125" style="512" customWidth="1"/>
    <col min="6174" max="6174" width="15.7109375" style="512" customWidth="1"/>
    <col min="6175" max="6175" width="15.28515625" style="512" customWidth="1"/>
    <col min="6176" max="6176" width="15.5703125" style="512" customWidth="1"/>
    <col min="6177" max="6177" width="17.28515625" style="512" customWidth="1"/>
    <col min="6178" max="6178" width="15.42578125" style="512" customWidth="1"/>
    <col min="6179" max="6179" width="17.5703125" style="512" customWidth="1"/>
    <col min="6180" max="6180" width="15.42578125" style="512" customWidth="1"/>
    <col min="6181" max="6181" width="17.42578125" style="512" customWidth="1"/>
    <col min="6182" max="6182" width="12.85546875" style="512" customWidth="1"/>
    <col min="6183" max="6183" width="15.5703125" style="512" customWidth="1"/>
    <col min="6184" max="6184" width="5.42578125" style="512" customWidth="1"/>
    <col min="6185" max="6185" width="13.28515625" style="512" customWidth="1"/>
    <col min="6186" max="6186" width="11.42578125" style="512" customWidth="1"/>
    <col min="6187" max="6328" width="10.7109375" style="512" customWidth="1"/>
    <col min="6329" max="6400" width="9.140625" style="512"/>
    <col min="6401" max="6401" width="3.140625" style="512" customWidth="1"/>
    <col min="6402" max="6402" width="49" style="512" customWidth="1"/>
    <col min="6403" max="6403" width="20.28515625" style="512" customWidth="1"/>
    <col min="6404" max="6404" width="13" style="512" customWidth="1"/>
    <col min="6405" max="6405" width="18.7109375" style="512" customWidth="1"/>
    <col min="6406" max="6406" width="18.85546875" style="512" customWidth="1"/>
    <col min="6407" max="6407" width="13.85546875" style="512" customWidth="1"/>
    <col min="6408" max="6408" width="14.85546875" style="512" customWidth="1"/>
    <col min="6409" max="6409" width="14.5703125" style="512" customWidth="1"/>
    <col min="6410" max="6410" width="15.5703125" style="512" customWidth="1"/>
    <col min="6411" max="6411" width="13" style="512" customWidth="1"/>
    <col min="6412" max="6412" width="15.85546875" style="512" customWidth="1"/>
    <col min="6413" max="6413" width="15.140625" style="512" customWidth="1"/>
    <col min="6414" max="6414" width="13.85546875" style="512" customWidth="1"/>
    <col min="6415" max="6415" width="15.5703125" style="512" customWidth="1"/>
    <col min="6416" max="6416" width="18.28515625" style="512" customWidth="1"/>
    <col min="6417" max="6417" width="18.5703125" style="512" customWidth="1"/>
    <col min="6418" max="6418" width="12" style="512" customWidth="1"/>
    <col min="6419" max="6420" width="15.140625" style="512" customWidth="1"/>
    <col min="6421" max="6422" width="13" style="512" customWidth="1"/>
    <col min="6423" max="6424" width="14" style="512" customWidth="1"/>
    <col min="6425" max="6425" width="17.85546875" style="512" customWidth="1"/>
    <col min="6426" max="6426" width="15.7109375" style="512" customWidth="1"/>
    <col min="6427" max="6427" width="17.5703125" style="512" customWidth="1"/>
    <col min="6428" max="6429" width="13.5703125" style="512" customWidth="1"/>
    <col min="6430" max="6430" width="15.7109375" style="512" customWidth="1"/>
    <col min="6431" max="6431" width="15.28515625" style="512" customWidth="1"/>
    <col min="6432" max="6432" width="15.5703125" style="512" customWidth="1"/>
    <col min="6433" max="6433" width="17.28515625" style="512" customWidth="1"/>
    <col min="6434" max="6434" width="15.42578125" style="512" customWidth="1"/>
    <col min="6435" max="6435" width="17.5703125" style="512" customWidth="1"/>
    <col min="6436" max="6436" width="15.42578125" style="512" customWidth="1"/>
    <col min="6437" max="6437" width="17.42578125" style="512" customWidth="1"/>
    <col min="6438" max="6438" width="12.85546875" style="512" customWidth="1"/>
    <col min="6439" max="6439" width="15.5703125" style="512" customWidth="1"/>
    <col min="6440" max="6440" width="5.42578125" style="512" customWidth="1"/>
    <col min="6441" max="6441" width="13.28515625" style="512" customWidth="1"/>
    <col min="6442" max="6442" width="11.42578125" style="512" customWidth="1"/>
    <col min="6443" max="6584" width="10.7109375" style="512" customWidth="1"/>
    <col min="6585" max="6656" width="9.140625" style="512"/>
    <col min="6657" max="6657" width="3.140625" style="512" customWidth="1"/>
    <col min="6658" max="6658" width="49" style="512" customWidth="1"/>
    <col min="6659" max="6659" width="20.28515625" style="512" customWidth="1"/>
    <col min="6660" max="6660" width="13" style="512" customWidth="1"/>
    <col min="6661" max="6661" width="18.7109375" style="512" customWidth="1"/>
    <col min="6662" max="6662" width="18.85546875" style="512" customWidth="1"/>
    <col min="6663" max="6663" width="13.85546875" style="512" customWidth="1"/>
    <col min="6664" max="6664" width="14.85546875" style="512" customWidth="1"/>
    <col min="6665" max="6665" width="14.5703125" style="512" customWidth="1"/>
    <col min="6666" max="6666" width="15.5703125" style="512" customWidth="1"/>
    <col min="6667" max="6667" width="13" style="512" customWidth="1"/>
    <col min="6668" max="6668" width="15.85546875" style="512" customWidth="1"/>
    <col min="6669" max="6669" width="15.140625" style="512" customWidth="1"/>
    <col min="6670" max="6670" width="13.85546875" style="512" customWidth="1"/>
    <col min="6671" max="6671" width="15.5703125" style="512" customWidth="1"/>
    <col min="6672" max="6672" width="18.28515625" style="512" customWidth="1"/>
    <col min="6673" max="6673" width="18.5703125" style="512" customWidth="1"/>
    <col min="6674" max="6674" width="12" style="512" customWidth="1"/>
    <col min="6675" max="6676" width="15.140625" style="512" customWidth="1"/>
    <col min="6677" max="6678" width="13" style="512" customWidth="1"/>
    <col min="6679" max="6680" width="14" style="512" customWidth="1"/>
    <col min="6681" max="6681" width="17.85546875" style="512" customWidth="1"/>
    <col min="6682" max="6682" width="15.7109375" style="512" customWidth="1"/>
    <col min="6683" max="6683" width="17.5703125" style="512" customWidth="1"/>
    <col min="6684" max="6685" width="13.5703125" style="512" customWidth="1"/>
    <col min="6686" max="6686" width="15.7109375" style="512" customWidth="1"/>
    <col min="6687" max="6687" width="15.28515625" style="512" customWidth="1"/>
    <col min="6688" max="6688" width="15.5703125" style="512" customWidth="1"/>
    <col min="6689" max="6689" width="17.28515625" style="512" customWidth="1"/>
    <col min="6690" max="6690" width="15.42578125" style="512" customWidth="1"/>
    <col min="6691" max="6691" width="17.5703125" style="512" customWidth="1"/>
    <col min="6692" max="6692" width="15.42578125" style="512" customWidth="1"/>
    <col min="6693" max="6693" width="17.42578125" style="512" customWidth="1"/>
    <col min="6694" max="6694" width="12.85546875" style="512" customWidth="1"/>
    <col min="6695" max="6695" width="15.5703125" style="512" customWidth="1"/>
    <col min="6696" max="6696" width="5.42578125" style="512" customWidth="1"/>
    <col min="6697" max="6697" width="13.28515625" style="512" customWidth="1"/>
    <col min="6698" max="6698" width="11.42578125" style="512" customWidth="1"/>
    <col min="6699" max="6840" width="10.7109375" style="512" customWidth="1"/>
    <col min="6841" max="6912" width="9.140625" style="512"/>
    <col min="6913" max="6913" width="3.140625" style="512" customWidth="1"/>
    <col min="6914" max="6914" width="49" style="512" customWidth="1"/>
    <col min="6915" max="6915" width="20.28515625" style="512" customWidth="1"/>
    <col min="6916" max="6916" width="13" style="512" customWidth="1"/>
    <col min="6917" max="6917" width="18.7109375" style="512" customWidth="1"/>
    <col min="6918" max="6918" width="18.85546875" style="512" customWidth="1"/>
    <col min="6919" max="6919" width="13.85546875" style="512" customWidth="1"/>
    <col min="6920" max="6920" width="14.85546875" style="512" customWidth="1"/>
    <col min="6921" max="6921" width="14.5703125" style="512" customWidth="1"/>
    <col min="6922" max="6922" width="15.5703125" style="512" customWidth="1"/>
    <col min="6923" max="6923" width="13" style="512" customWidth="1"/>
    <col min="6924" max="6924" width="15.85546875" style="512" customWidth="1"/>
    <col min="6925" max="6925" width="15.140625" style="512" customWidth="1"/>
    <col min="6926" max="6926" width="13.85546875" style="512" customWidth="1"/>
    <col min="6927" max="6927" width="15.5703125" style="512" customWidth="1"/>
    <col min="6928" max="6928" width="18.28515625" style="512" customWidth="1"/>
    <col min="6929" max="6929" width="18.5703125" style="512" customWidth="1"/>
    <col min="6930" max="6930" width="12" style="512" customWidth="1"/>
    <col min="6931" max="6932" width="15.140625" style="512" customWidth="1"/>
    <col min="6933" max="6934" width="13" style="512" customWidth="1"/>
    <col min="6935" max="6936" width="14" style="512" customWidth="1"/>
    <col min="6937" max="6937" width="17.85546875" style="512" customWidth="1"/>
    <col min="6938" max="6938" width="15.7109375" style="512" customWidth="1"/>
    <col min="6939" max="6939" width="17.5703125" style="512" customWidth="1"/>
    <col min="6940" max="6941" width="13.5703125" style="512" customWidth="1"/>
    <col min="6942" max="6942" width="15.7109375" style="512" customWidth="1"/>
    <col min="6943" max="6943" width="15.28515625" style="512" customWidth="1"/>
    <col min="6944" max="6944" width="15.5703125" style="512" customWidth="1"/>
    <col min="6945" max="6945" width="17.28515625" style="512" customWidth="1"/>
    <col min="6946" max="6946" width="15.42578125" style="512" customWidth="1"/>
    <col min="6947" max="6947" width="17.5703125" style="512" customWidth="1"/>
    <col min="6948" max="6948" width="15.42578125" style="512" customWidth="1"/>
    <col min="6949" max="6949" width="17.42578125" style="512" customWidth="1"/>
    <col min="6950" max="6950" width="12.85546875" style="512" customWidth="1"/>
    <col min="6951" max="6951" width="15.5703125" style="512" customWidth="1"/>
    <col min="6952" max="6952" width="5.42578125" style="512" customWidth="1"/>
    <col min="6953" max="6953" width="13.28515625" style="512" customWidth="1"/>
    <col min="6954" max="6954" width="11.42578125" style="512" customWidth="1"/>
    <col min="6955" max="7096" width="10.7109375" style="512" customWidth="1"/>
    <col min="7097" max="7168" width="9.140625" style="512"/>
    <col min="7169" max="7169" width="3.140625" style="512" customWidth="1"/>
    <col min="7170" max="7170" width="49" style="512" customWidth="1"/>
    <col min="7171" max="7171" width="20.28515625" style="512" customWidth="1"/>
    <col min="7172" max="7172" width="13" style="512" customWidth="1"/>
    <col min="7173" max="7173" width="18.7109375" style="512" customWidth="1"/>
    <col min="7174" max="7174" width="18.85546875" style="512" customWidth="1"/>
    <col min="7175" max="7175" width="13.85546875" style="512" customWidth="1"/>
    <col min="7176" max="7176" width="14.85546875" style="512" customWidth="1"/>
    <col min="7177" max="7177" width="14.5703125" style="512" customWidth="1"/>
    <col min="7178" max="7178" width="15.5703125" style="512" customWidth="1"/>
    <col min="7179" max="7179" width="13" style="512" customWidth="1"/>
    <col min="7180" max="7180" width="15.85546875" style="512" customWidth="1"/>
    <col min="7181" max="7181" width="15.140625" style="512" customWidth="1"/>
    <col min="7182" max="7182" width="13.85546875" style="512" customWidth="1"/>
    <col min="7183" max="7183" width="15.5703125" style="512" customWidth="1"/>
    <col min="7184" max="7184" width="18.28515625" style="512" customWidth="1"/>
    <col min="7185" max="7185" width="18.5703125" style="512" customWidth="1"/>
    <col min="7186" max="7186" width="12" style="512" customWidth="1"/>
    <col min="7187" max="7188" width="15.140625" style="512" customWidth="1"/>
    <col min="7189" max="7190" width="13" style="512" customWidth="1"/>
    <col min="7191" max="7192" width="14" style="512" customWidth="1"/>
    <col min="7193" max="7193" width="17.85546875" style="512" customWidth="1"/>
    <col min="7194" max="7194" width="15.7109375" style="512" customWidth="1"/>
    <col min="7195" max="7195" width="17.5703125" style="512" customWidth="1"/>
    <col min="7196" max="7197" width="13.5703125" style="512" customWidth="1"/>
    <col min="7198" max="7198" width="15.7109375" style="512" customWidth="1"/>
    <col min="7199" max="7199" width="15.28515625" style="512" customWidth="1"/>
    <col min="7200" max="7200" width="15.5703125" style="512" customWidth="1"/>
    <col min="7201" max="7201" width="17.28515625" style="512" customWidth="1"/>
    <col min="7202" max="7202" width="15.42578125" style="512" customWidth="1"/>
    <col min="7203" max="7203" width="17.5703125" style="512" customWidth="1"/>
    <col min="7204" max="7204" width="15.42578125" style="512" customWidth="1"/>
    <col min="7205" max="7205" width="17.42578125" style="512" customWidth="1"/>
    <col min="7206" max="7206" width="12.85546875" style="512" customWidth="1"/>
    <col min="7207" max="7207" width="15.5703125" style="512" customWidth="1"/>
    <col min="7208" max="7208" width="5.42578125" style="512" customWidth="1"/>
    <col min="7209" max="7209" width="13.28515625" style="512" customWidth="1"/>
    <col min="7210" max="7210" width="11.42578125" style="512" customWidth="1"/>
    <col min="7211" max="7352" width="10.7109375" style="512" customWidth="1"/>
    <col min="7353" max="7424" width="9.140625" style="512"/>
    <col min="7425" max="7425" width="3.140625" style="512" customWidth="1"/>
    <col min="7426" max="7426" width="49" style="512" customWidth="1"/>
    <col min="7427" max="7427" width="20.28515625" style="512" customWidth="1"/>
    <col min="7428" max="7428" width="13" style="512" customWidth="1"/>
    <col min="7429" max="7429" width="18.7109375" style="512" customWidth="1"/>
    <col min="7430" max="7430" width="18.85546875" style="512" customWidth="1"/>
    <col min="7431" max="7431" width="13.85546875" style="512" customWidth="1"/>
    <col min="7432" max="7432" width="14.85546875" style="512" customWidth="1"/>
    <col min="7433" max="7433" width="14.5703125" style="512" customWidth="1"/>
    <col min="7434" max="7434" width="15.5703125" style="512" customWidth="1"/>
    <col min="7435" max="7435" width="13" style="512" customWidth="1"/>
    <col min="7436" max="7436" width="15.85546875" style="512" customWidth="1"/>
    <col min="7437" max="7437" width="15.140625" style="512" customWidth="1"/>
    <col min="7438" max="7438" width="13.85546875" style="512" customWidth="1"/>
    <col min="7439" max="7439" width="15.5703125" style="512" customWidth="1"/>
    <col min="7440" max="7440" width="18.28515625" style="512" customWidth="1"/>
    <col min="7441" max="7441" width="18.5703125" style="512" customWidth="1"/>
    <col min="7442" max="7442" width="12" style="512" customWidth="1"/>
    <col min="7443" max="7444" width="15.140625" style="512" customWidth="1"/>
    <col min="7445" max="7446" width="13" style="512" customWidth="1"/>
    <col min="7447" max="7448" width="14" style="512" customWidth="1"/>
    <col min="7449" max="7449" width="17.85546875" style="512" customWidth="1"/>
    <col min="7450" max="7450" width="15.7109375" style="512" customWidth="1"/>
    <col min="7451" max="7451" width="17.5703125" style="512" customWidth="1"/>
    <col min="7452" max="7453" width="13.5703125" style="512" customWidth="1"/>
    <col min="7454" max="7454" width="15.7109375" style="512" customWidth="1"/>
    <col min="7455" max="7455" width="15.28515625" style="512" customWidth="1"/>
    <col min="7456" max="7456" width="15.5703125" style="512" customWidth="1"/>
    <col min="7457" max="7457" width="17.28515625" style="512" customWidth="1"/>
    <col min="7458" max="7458" width="15.42578125" style="512" customWidth="1"/>
    <col min="7459" max="7459" width="17.5703125" style="512" customWidth="1"/>
    <col min="7460" max="7460" width="15.42578125" style="512" customWidth="1"/>
    <col min="7461" max="7461" width="17.42578125" style="512" customWidth="1"/>
    <col min="7462" max="7462" width="12.85546875" style="512" customWidth="1"/>
    <col min="7463" max="7463" width="15.5703125" style="512" customWidth="1"/>
    <col min="7464" max="7464" width="5.42578125" style="512" customWidth="1"/>
    <col min="7465" max="7465" width="13.28515625" style="512" customWidth="1"/>
    <col min="7466" max="7466" width="11.42578125" style="512" customWidth="1"/>
    <col min="7467" max="7608" width="10.7109375" style="512" customWidth="1"/>
    <col min="7609" max="7680" width="9.140625" style="512"/>
    <col min="7681" max="7681" width="3.140625" style="512" customWidth="1"/>
    <col min="7682" max="7682" width="49" style="512" customWidth="1"/>
    <col min="7683" max="7683" width="20.28515625" style="512" customWidth="1"/>
    <col min="7684" max="7684" width="13" style="512" customWidth="1"/>
    <col min="7685" max="7685" width="18.7109375" style="512" customWidth="1"/>
    <col min="7686" max="7686" width="18.85546875" style="512" customWidth="1"/>
    <col min="7687" max="7687" width="13.85546875" style="512" customWidth="1"/>
    <col min="7688" max="7688" width="14.85546875" style="512" customWidth="1"/>
    <col min="7689" max="7689" width="14.5703125" style="512" customWidth="1"/>
    <col min="7690" max="7690" width="15.5703125" style="512" customWidth="1"/>
    <col min="7691" max="7691" width="13" style="512" customWidth="1"/>
    <col min="7692" max="7692" width="15.85546875" style="512" customWidth="1"/>
    <col min="7693" max="7693" width="15.140625" style="512" customWidth="1"/>
    <col min="7694" max="7694" width="13.85546875" style="512" customWidth="1"/>
    <col min="7695" max="7695" width="15.5703125" style="512" customWidth="1"/>
    <col min="7696" max="7696" width="18.28515625" style="512" customWidth="1"/>
    <col min="7697" max="7697" width="18.5703125" style="512" customWidth="1"/>
    <col min="7698" max="7698" width="12" style="512" customWidth="1"/>
    <col min="7699" max="7700" width="15.140625" style="512" customWidth="1"/>
    <col min="7701" max="7702" width="13" style="512" customWidth="1"/>
    <col min="7703" max="7704" width="14" style="512" customWidth="1"/>
    <col min="7705" max="7705" width="17.85546875" style="512" customWidth="1"/>
    <col min="7706" max="7706" width="15.7109375" style="512" customWidth="1"/>
    <col min="7707" max="7707" width="17.5703125" style="512" customWidth="1"/>
    <col min="7708" max="7709" width="13.5703125" style="512" customWidth="1"/>
    <col min="7710" max="7710" width="15.7109375" style="512" customWidth="1"/>
    <col min="7711" max="7711" width="15.28515625" style="512" customWidth="1"/>
    <col min="7712" max="7712" width="15.5703125" style="512" customWidth="1"/>
    <col min="7713" max="7713" width="17.28515625" style="512" customWidth="1"/>
    <col min="7714" max="7714" width="15.42578125" style="512" customWidth="1"/>
    <col min="7715" max="7715" width="17.5703125" style="512" customWidth="1"/>
    <col min="7716" max="7716" width="15.42578125" style="512" customWidth="1"/>
    <col min="7717" max="7717" width="17.42578125" style="512" customWidth="1"/>
    <col min="7718" max="7718" width="12.85546875" style="512" customWidth="1"/>
    <col min="7719" max="7719" width="15.5703125" style="512" customWidth="1"/>
    <col min="7720" max="7720" width="5.42578125" style="512" customWidth="1"/>
    <col min="7721" max="7721" width="13.28515625" style="512" customWidth="1"/>
    <col min="7722" max="7722" width="11.42578125" style="512" customWidth="1"/>
    <col min="7723" max="7864" width="10.7109375" style="512" customWidth="1"/>
    <col min="7865" max="7936" width="9.140625" style="512"/>
    <col min="7937" max="7937" width="3.140625" style="512" customWidth="1"/>
    <col min="7938" max="7938" width="49" style="512" customWidth="1"/>
    <col min="7939" max="7939" width="20.28515625" style="512" customWidth="1"/>
    <col min="7940" max="7940" width="13" style="512" customWidth="1"/>
    <col min="7941" max="7941" width="18.7109375" style="512" customWidth="1"/>
    <col min="7942" max="7942" width="18.85546875" style="512" customWidth="1"/>
    <col min="7943" max="7943" width="13.85546875" style="512" customWidth="1"/>
    <col min="7944" max="7944" width="14.85546875" style="512" customWidth="1"/>
    <col min="7945" max="7945" width="14.5703125" style="512" customWidth="1"/>
    <col min="7946" max="7946" width="15.5703125" style="512" customWidth="1"/>
    <col min="7947" max="7947" width="13" style="512" customWidth="1"/>
    <col min="7948" max="7948" width="15.85546875" style="512" customWidth="1"/>
    <col min="7949" max="7949" width="15.140625" style="512" customWidth="1"/>
    <col min="7950" max="7950" width="13.85546875" style="512" customWidth="1"/>
    <col min="7951" max="7951" width="15.5703125" style="512" customWidth="1"/>
    <col min="7952" max="7952" width="18.28515625" style="512" customWidth="1"/>
    <col min="7953" max="7953" width="18.5703125" style="512" customWidth="1"/>
    <col min="7954" max="7954" width="12" style="512" customWidth="1"/>
    <col min="7955" max="7956" width="15.140625" style="512" customWidth="1"/>
    <col min="7957" max="7958" width="13" style="512" customWidth="1"/>
    <col min="7959" max="7960" width="14" style="512" customWidth="1"/>
    <col min="7961" max="7961" width="17.85546875" style="512" customWidth="1"/>
    <col min="7962" max="7962" width="15.7109375" style="512" customWidth="1"/>
    <col min="7963" max="7963" width="17.5703125" style="512" customWidth="1"/>
    <col min="7964" max="7965" width="13.5703125" style="512" customWidth="1"/>
    <col min="7966" max="7966" width="15.7109375" style="512" customWidth="1"/>
    <col min="7967" max="7967" width="15.28515625" style="512" customWidth="1"/>
    <col min="7968" max="7968" width="15.5703125" style="512" customWidth="1"/>
    <col min="7969" max="7969" width="17.28515625" style="512" customWidth="1"/>
    <col min="7970" max="7970" width="15.42578125" style="512" customWidth="1"/>
    <col min="7971" max="7971" width="17.5703125" style="512" customWidth="1"/>
    <col min="7972" max="7972" width="15.42578125" style="512" customWidth="1"/>
    <col min="7973" max="7973" width="17.42578125" style="512" customWidth="1"/>
    <col min="7974" max="7974" width="12.85546875" style="512" customWidth="1"/>
    <col min="7975" max="7975" width="15.5703125" style="512" customWidth="1"/>
    <col min="7976" max="7976" width="5.42578125" style="512" customWidth="1"/>
    <col min="7977" max="7977" width="13.28515625" style="512" customWidth="1"/>
    <col min="7978" max="7978" width="11.42578125" style="512" customWidth="1"/>
    <col min="7979" max="8120" width="10.7109375" style="512" customWidth="1"/>
    <col min="8121" max="8192" width="9.140625" style="512"/>
    <col min="8193" max="8193" width="3.140625" style="512" customWidth="1"/>
    <col min="8194" max="8194" width="49" style="512" customWidth="1"/>
    <col min="8195" max="8195" width="20.28515625" style="512" customWidth="1"/>
    <col min="8196" max="8196" width="13" style="512" customWidth="1"/>
    <col min="8197" max="8197" width="18.7109375" style="512" customWidth="1"/>
    <col min="8198" max="8198" width="18.85546875" style="512" customWidth="1"/>
    <col min="8199" max="8199" width="13.85546875" style="512" customWidth="1"/>
    <col min="8200" max="8200" width="14.85546875" style="512" customWidth="1"/>
    <col min="8201" max="8201" width="14.5703125" style="512" customWidth="1"/>
    <col min="8202" max="8202" width="15.5703125" style="512" customWidth="1"/>
    <col min="8203" max="8203" width="13" style="512" customWidth="1"/>
    <col min="8204" max="8204" width="15.85546875" style="512" customWidth="1"/>
    <col min="8205" max="8205" width="15.140625" style="512" customWidth="1"/>
    <col min="8206" max="8206" width="13.85546875" style="512" customWidth="1"/>
    <col min="8207" max="8207" width="15.5703125" style="512" customWidth="1"/>
    <col min="8208" max="8208" width="18.28515625" style="512" customWidth="1"/>
    <col min="8209" max="8209" width="18.5703125" style="512" customWidth="1"/>
    <col min="8210" max="8210" width="12" style="512" customWidth="1"/>
    <col min="8211" max="8212" width="15.140625" style="512" customWidth="1"/>
    <col min="8213" max="8214" width="13" style="512" customWidth="1"/>
    <col min="8215" max="8216" width="14" style="512" customWidth="1"/>
    <col min="8217" max="8217" width="17.85546875" style="512" customWidth="1"/>
    <col min="8218" max="8218" width="15.7109375" style="512" customWidth="1"/>
    <col min="8219" max="8219" width="17.5703125" style="512" customWidth="1"/>
    <col min="8220" max="8221" width="13.5703125" style="512" customWidth="1"/>
    <col min="8222" max="8222" width="15.7109375" style="512" customWidth="1"/>
    <col min="8223" max="8223" width="15.28515625" style="512" customWidth="1"/>
    <col min="8224" max="8224" width="15.5703125" style="512" customWidth="1"/>
    <col min="8225" max="8225" width="17.28515625" style="512" customWidth="1"/>
    <col min="8226" max="8226" width="15.42578125" style="512" customWidth="1"/>
    <col min="8227" max="8227" width="17.5703125" style="512" customWidth="1"/>
    <col min="8228" max="8228" width="15.42578125" style="512" customWidth="1"/>
    <col min="8229" max="8229" width="17.42578125" style="512" customWidth="1"/>
    <col min="8230" max="8230" width="12.85546875" style="512" customWidth="1"/>
    <col min="8231" max="8231" width="15.5703125" style="512" customWidth="1"/>
    <col min="8232" max="8232" width="5.42578125" style="512" customWidth="1"/>
    <col min="8233" max="8233" width="13.28515625" style="512" customWidth="1"/>
    <col min="8234" max="8234" width="11.42578125" style="512" customWidth="1"/>
    <col min="8235" max="8376" width="10.7109375" style="512" customWidth="1"/>
    <col min="8377" max="8448" width="9.140625" style="512"/>
    <col min="8449" max="8449" width="3.140625" style="512" customWidth="1"/>
    <col min="8450" max="8450" width="49" style="512" customWidth="1"/>
    <col min="8451" max="8451" width="20.28515625" style="512" customWidth="1"/>
    <col min="8452" max="8452" width="13" style="512" customWidth="1"/>
    <col min="8453" max="8453" width="18.7109375" style="512" customWidth="1"/>
    <col min="8454" max="8454" width="18.85546875" style="512" customWidth="1"/>
    <col min="8455" max="8455" width="13.85546875" style="512" customWidth="1"/>
    <col min="8456" max="8456" width="14.85546875" style="512" customWidth="1"/>
    <col min="8457" max="8457" width="14.5703125" style="512" customWidth="1"/>
    <col min="8458" max="8458" width="15.5703125" style="512" customWidth="1"/>
    <col min="8459" max="8459" width="13" style="512" customWidth="1"/>
    <col min="8460" max="8460" width="15.85546875" style="512" customWidth="1"/>
    <col min="8461" max="8461" width="15.140625" style="512" customWidth="1"/>
    <col min="8462" max="8462" width="13.85546875" style="512" customWidth="1"/>
    <col min="8463" max="8463" width="15.5703125" style="512" customWidth="1"/>
    <col min="8464" max="8464" width="18.28515625" style="512" customWidth="1"/>
    <col min="8465" max="8465" width="18.5703125" style="512" customWidth="1"/>
    <col min="8466" max="8466" width="12" style="512" customWidth="1"/>
    <col min="8467" max="8468" width="15.140625" style="512" customWidth="1"/>
    <col min="8469" max="8470" width="13" style="512" customWidth="1"/>
    <col min="8471" max="8472" width="14" style="512" customWidth="1"/>
    <col min="8473" max="8473" width="17.85546875" style="512" customWidth="1"/>
    <col min="8474" max="8474" width="15.7109375" style="512" customWidth="1"/>
    <col min="8475" max="8475" width="17.5703125" style="512" customWidth="1"/>
    <col min="8476" max="8477" width="13.5703125" style="512" customWidth="1"/>
    <col min="8478" max="8478" width="15.7109375" style="512" customWidth="1"/>
    <col min="8479" max="8479" width="15.28515625" style="512" customWidth="1"/>
    <col min="8480" max="8480" width="15.5703125" style="512" customWidth="1"/>
    <col min="8481" max="8481" width="17.28515625" style="512" customWidth="1"/>
    <col min="8482" max="8482" width="15.42578125" style="512" customWidth="1"/>
    <col min="8483" max="8483" width="17.5703125" style="512" customWidth="1"/>
    <col min="8484" max="8484" width="15.42578125" style="512" customWidth="1"/>
    <col min="8485" max="8485" width="17.42578125" style="512" customWidth="1"/>
    <col min="8486" max="8486" width="12.85546875" style="512" customWidth="1"/>
    <col min="8487" max="8487" width="15.5703125" style="512" customWidth="1"/>
    <col min="8488" max="8488" width="5.42578125" style="512" customWidth="1"/>
    <col min="8489" max="8489" width="13.28515625" style="512" customWidth="1"/>
    <col min="8490" max="8490" width="11.42578125" style="512" customWidth="1"/>
    <col min="8491" max="8632" width="10.7109375" style="512" customWidth="1"/>
    <col min="8633" max="8704" width="9.140625" style="512"/>
    <col min="8705" max="8705" width="3.140625" style="512" customWidth="1"/>
    <col min="8706" max="8706" width="49" style="512" customWidth="1"/>
    <col min="8707" max="8707" width="20.28515625" style="512" customWidth="1"/>
    <col min="8708" max="8708" width="13" style="512" customWidth="1"/>
    <col min="8709" max="8709" width="18.7109375" style="512" customWidth="1"/>
    <col min="8710" max="8710" width="18.85546875" style="512" customWidth="1"/>
    <col min="8711" max="8711" width="13.85546875" style="512" customWidth="1"/>
    <col min="8712" max="8712" width="14.85546875" style="512" customWidth="1"/>
    <col min="8713" max="8713" width="14.5703125" style="512" customWidth="1"/>
    <col min="8714" max="8714" width="15.5703125" style="512" customWidth="1"/>
    <col min="8715" max="8715" width="13" style="512" customWidth="1"/>
    <col min="8716" max="8716" width="15.85546875" style="512" customWidth="1"/>
    <col min="8717" max="8717" width="15.140625" style="512" customWidth="1"/>
    <col min="8718" max="8718" width="13.85546875" style="512" customWidth="1"/>
    <col min="8719" max="8719" width="15.5703125" style="512" customWidth="1"/>
    <col min="8720" max="8720" width="18.28515625" style="512" customWidth="1"/>
    <col min="8721" max="8721" width="18.5703125" style="512" customWidth="1"/>
    <col min="8722" max="8722" width="12" style="512" customWidth="1"/>
    <col min="8723" max="8724" width="15.140625" style="512" customWidth="1"/>
    <col min="8725" max="8726" width="13" style="512" customWidth="1"/>
    <col min="8727" max="8728" width="14" style="512" customWidth="1"/>
    <col min="8729" max="8729" width="17.85546875" style="512" customWidth="1"/>
    <col min="8730" max="8730" width="15.7109375" style="512" customWidth="1"/>
    <col min="8731" max="8731" width="17.5703125" style="512" customWidth="1"/>
    <col min="8732" max="8733" width="13.5703125" style="512" customWidth="1"/>
    <col min="8734" max="8734" width="15.7109375" style="512" customWidth="1"/>
    <col min="8735" max="8735" width="15.28515625" style="512" customWidth="1"/>
    <col min="8736" max="8736" width="15.5703125" style="512" customWidth="1"/>
    <col min="8737" max="8737" width="17.28515625" style="512" customWidth="1"/>
    <col min="8738" max="8738" width="15.42578125" style="512" customWidth="1"/>
    <col min="8739" max="8739" width="17.5703125" style="512" customWidth="1"/>
    <col min="8740" max="8740" width="15.42578125" style="512" customWidth="1"/>
    <col min="8741" max="8741" width="17.42578125" style="512" customWidth="1"/>
    <col min="8742" max="8742" width="12.85546875" style="512" customWidth="1"/>
    <col min="8743" max="8743" width="15.5703125" style="512" customWidth="1"/>
    <col min="8744" max="8744" width="5.42578125" style="512" customWidth="1"/>
    <col min="8745" max="8745" width="13.28515625" style="512" customWidth="1"/>
    <col min="8746" max="8746" width="11.42578125" style="512" customWidth="1"/>
    <col min="8747" max="8888" width="10.7109375" style="512" customWidth="1"/>
    <col min="8889" max="8960" width="9.140625" style="512"/>
    <col min="8961" max="8961" width="3.140625" style="512" customWidth="1"/>
    <col min="8962" max="8962" width="49" style="512" customWidth="1"/>
    <col min="8963" max="8963" width="20.28515625" style="512" customWidth="1"/>
    <col min="8964" max="8964" width="13" style="512" customWidth="1"/>
    <col min="8965" max="8965" width="18.7109375" style="512" customWidth="1"/>
    <col min="8966" max="8966" width="18.85546875" style="512" customWidth="1"/>
    <col min="8967" max="8967" width="13.85546875" style="512" customWidth="1"/>
    <col min="8968" max="8968" width="14.85546875" style="512" customWidth="1"/>
    <col min="8969" max="8969" width="14.5703125" style="512" customWidth="1"/>
    <col min="8970" max="8970" width="15.5703125" style="512" customWidth="1"/>
    <col min="8971" max="8971" width="13" style="512" customWidth="1"/>
    <col min="8972" max="8972" width="15.85546875" style="512" customWidth="1"/>
    <col min="8973" max="8973" width="15.140625" style="512" customWidth="1"/>
    <col min="8974" max="8974" width="13.85546875" style="512" customWidth="1"/>
    <col min="8975" max="8975" width="15.5703125" style="512" customWidth="1"/>
    <col min="8976" max="8976" width="18.28515625" style="512" customWidth="1"/>
    <col min="8977" max="8977" width="18.5703125" style="512" customWidth="1"/>
    <col min="8978" max="8978" width="12" style="512" customWidth="1"/>
    <col min="8979" max="8980" width="15.140625" style="512" customWidth="1"/>
    <col min="8981" max="8982" width="13" style="512" customWidth="1"/>
    <col min="8983" max="8984" width="14" style="512" customWidth="1"/>
    <col min="8985" max="8985" width="17.85546875" style="512" customWidth="1"/>
    <col min="8986" max="8986" width="15.7109375" style="512" customWidth="1"/>
    <col min="8987" max="8987" width="17.5703125" style="512" customWidth="1"/>
    <col min="8988" max="8989" width="13.5703125" style="512" customWidth="1"/>
    <col min="8990" max="8990" width="15.7109375" style="512" customWidth="1"/>
    <col min="8991" max="8991" width="15.28515625" style="512" customWidth="1"/>
    <col min="8992" max="8992" width="15.5703125" style="512" customWidth="1"/>
    <col min="8993" max="8993" width="17.28515625" style="512" customWidth="1"/>
    <col min="8994" max="8994" width="15.42578125" style="512" customWidth="1"/>
    <col min="8995" max="8995" width="17.5703125" style="512" customWidth="1"/>
    <col min="8996" max="8996" width="15.42578125" style="512" customWidth="1"/>
    <col min="8997" max="8997" width="17.42578125" style="512" customWidth="1"/>
    <col min="8998" max="8998" width="12.85546875" style="512" customWidth="1"/>
    <col min="8999" max="8999" width="15.5703125" style="512" customWidth="1"/>
    <col min="9000" max="9000" width="5.42578125" style="512" customWidth="1"/>
    <col min="9001" max="9001" width="13.28515625" style="512" customWidth="1"/>
    <col min="9002" max="9002" width="11.42578125" style="512" customWidth="1"/>
    <col min="9003" max="9144" width="10.7109375" style="512" customWidth="1"/>
    <col min="9145" max="9216" width="9.140625" style="512"/>
    <col min="9217" max="9217" width="3.140625" style="512" customWidth="1"/>
    <col min="9218" max="9218" width="49" style="512" customWidth="1"/>
    <col min="9219" max="9219" width="20.28515625" style="512" customWidth="1"/>
    <col min="9220" max="9220" width="13" style="512" customWidth="1"/>
    <col min="9221" max="9221" width="18.7109375" style="512" customWidth="1"/>
    <col min="9222" max="9222" width="18.85546875" style="512" customWidth="1"/>
    <col min="9223" max="9223" width="13.85546875" style="512" customWidth="1"/>
    <col min="9224" max="9224" width="14.85546875" style="512" customWidth="1"/>
    <col min="9225" max="9225" width="14.5703125" style="512" customWidth="1"/>
    <col min="9226" max="9226" width="15.5703125" style="512" customWidth="1"/>
    <col min="9227" max="9227" width="13" style="512" customWidth="1"/>
    <col min="9228" max="9228" width="15.85546875" style="512" customWidth="1"/>
    <col min="9229" max="9229" width="15.140625" style="512" customWidth="1"/>
    <col min="9230" max="9230" width="13.85546875" style="512" customWidth="1"/>
    <col min="9231" max="9231" width="15.5703125" style="512" customWidth="1"/>
    <col min="9232" max="9232" width="18.28515625" style="512" customWidth="1"/>
    <col min="9233" max="9233" width="18.5703125" style="512" customWidth="1"/>
    <col min="9234" max="9234" width="12" style="512" customWidth="1"/>
    <col min="9235" max="9236" width="15.140625" style="512" customWidth="1"/>
    <col min="9237" max="9238" width="13" style="512" customWidth="1"/>
    <col min="9239" max="9240" width="14" style="512" customWidth="1"/>
    <col min="9241" max="9241" width="17.85546875" style="512" customWidth="1"/>
    <col min="9242" max="9242" width="15.7109375" style="512" customWidth="1"/>
    <col min="9243" max="9243" width="17.5703125" style="512" customWidth="1"/>
    <col min="9244" max="9245" width="13.5703125" style="512" customWidth="1"/>
    <col min="9246" max="9246" width="15.7109375" style="512" customWidth="1"/>
    <col min="9247" max="9247" width="15.28515625" style="512" customWidth="1"/>
    <col min="9248" max="9248" width="15.5703125" style="512" customWidth="1"/>
    <col min="9249" max="9249" width="17.28515625" style="512" customWidth="1"/>
    <col min="9250" max="9250" width="15.42578125" style="512" customWidth="1"/>
    <col min="9251" max="9251" width="17.5703125" style="512" customWidth="1"/>
    <col min="9252" max="9252" width="15.42578125" style="512" customWidth="1"/>
    <col min="9253" max="9253" width="17.42578125" style="512" customWidth="1"/>
    <col min="9254" max="9254" width="12.85546875" style="512" customWidth="1"/>
    <col min="9255" max="9255" width="15.5703125" style="512" customWidth="1"/>
    <col min="9256" max="9256" width="5.42578125" style="512" customWidth="1"/>
    <col min="9257" max="9257" width="13.28515625" style="512" customWidth="1"/>
    <col min="9258" max="9258" width="11.42578125" style="512" customWidth="1"/>
    <col min="9259" max="9400" width="10.7109375" style="512" customWidth="1"/>
    <col min="9401" max="9472" width="9.140625" style="512"/>
    <col min="9473" max="9473" width="3.140625" style="512" customWidth="1"/>
    <col min="9474" max="9474" width="49" style="512" customWidth="1"/>
    <col min="9475" max="9475" width="20.28515625" style="512" customWidth="1"/>
    <col min="9476" max="9476" width="13" style="512" customWidth="1"/>
    <col min="9477" max="9477" width="18.7109375" style="512" customWidth="1"/>
    <col min="9478" max="9478" width="18.85546875" style="512" customWidth="1"/>
    <col min="9479" max="9479" width="13.85546875" style="512" customWidth="1"/>
    <col min="9480" max="9480" width="14.85546875" style="512" customWidth="1"/>
    <col min="9481" max="9481" width="14.5703125" style="512" customWidth="1"/>
    <col min="9482" max="9482" width="15.5703125" style="512" customWidth="1"/>
    <col min="9483" max="9483" width="13" style="512" customWidth="1"/>
    <col min="9484" max="9484" width="15.85546875" style="512" customWidth="1"/>
    <col min="9485" max="9485" width="15.140625" style="512" customWidth="1"/>
    <col min="9486" max="9486" width="13.85546875" style="512" customWidth="1"/>
    <col min="9487" max="9487" width="15.5703125" style="512" customWidth="1"/>
    <col min="9488" max="9488" width="18.28515625" style="512" customWidth="1"/>
    <col min="9489" max="9489" width="18.5703125" style="512" customWidth="1"/>
    <col min="9490" max="9490" width="12" style="512" customWidth="1"/>
    <col min="9491" max="9492" width="15.140625" style="512" customWidth="1"/>
    <col min="9493" max="9494" width="13" style="512" customWidth="1"/>
    <col min="9495" max="9496" width="14" style="512" customWidth="1"/>
    <col min="9497" max="9497" width="17.85546875" style="512" customWidth="1"/>
    <col min="9498" max="9498" width="15.7109375" style="512" customWidth="1"/>
    <col min="9499" max="9499" width="17.5703125" style="512" customWidth="1"/>
    <col min="9500" max="9501" width="13.5703125" style="512" customWidth="1"/>
    <col min="9502" max="9502" width="15.7109375" style="512" customWidth="1"/>
    <col min="9503" max="9503" width="15.28515625" style="512" customWidth="1"/>
    <col min="9504" max="9504" width="15.5703125" style="512" customWidth="1"/>
    <col min="9505" max="9505" width="17.28515625" style="512" customWidth="1"/>
    <col min="9506" max="9506" width="15.42578125" style="512" customWidth="1"/>
    <col min="9507" max="9507" width="17.5703125" style="512" customWidth="1"/>
    <col min="9508" max="9508" width="15.42578125" style="512" customWidth="1"/>
    <col min="9509" max="9509" width="17.42578125" style="512" customWidth="1"/>
    <col min="9510" max="9510" width="12.85546875" style="512" customWidth="1"/>
    <col min="9511" max="9511" width="15.5703125" style="512" customWidth="1"/>
    <col min="9512" max="9512" width="5.42578125" style="512" customWidth="1"/>
    <col min="9513" max="9513" width="13.28515625" style="512" customWidth="1"/>
    <col min="9514" max="9514" width="11.42578125" style="512" customWidth="1"/>
    <col min="9515" max="9656" width="10.7109375" style="512" customWidth="1"/>
    <col min="9657" max="9728" width="9.140625" style="512"/>
    <col min="9729" max="9729" width="3.140625" style="512" customWidth="1"/>
    <col min="9730" max="9730" width="49" style="512" customWidth="1"/>
    <col min="9731" max="9731" width="20.28515625" style="512" customWidth="1"/>
    <col min="9732" max="9732" width="13" style="512" customWidth="1"/>
    <col min="9733" max="9733" width="18.7109375" style="512" customWidth="1"/>
    <col min="9734" max="9734" width="18.85546875" style="512" customWidth="1"/>
    <col min="9735" max="9735" width="13.85546875" style="512" customWidth="1"/>
    <col min="9736" max="9736" width="14.85546875" style="512" customWidth="1"/>
    <col min="9737" max="9737" width="14.5703125" style="512" customWidth="1"/>
    <col min="9738" max="9738" width="15.5703125" style="512" customWidth="1"/>
    <col min="9739" max="9739" width="13" style="512" customWidth="1"/>
    <col min="9740" max="9740" width="15.85546875" style="512" customWidth="1"/>
    <col min="9741" max="9741" width="15.140625" style="512" customWidth="1"/>
    <col min="9742" max="9742" width="13.85546875" style="512" customWidth="1"/>
    <col min="9743" max="9743" width="15.5703125" style="512" customWidth="1"/>
    <col min="9744" max="9744" width="18.28515625" style="512" customWidth="1"/>
    <col min="9745" max="9745" width="18.5703125" style="512" customWidth="1"/>
    <col min="9746" max="9746" width="12" style="512" customWidth="1"/>
    <col min="9747" max="9748" width="15.140625" style="512" customWidth="1"/>
    <col min="9749" max="9750" width="13" style="512" customWidth="1"/>
    <col min="9751" max="9752" width="14" style="512" customWidth="1"/>
    <col min="9753" max="9753" width="17.85546875" style="512" customWidth="1"/>
    <col min="9754" max="9754" width="15.7109375" style="512" customWidth="1"/>
    <col min="9755" max="9755" width="17.5703125" style="512" customWidth="1"/>
    <col min="9756" max="9757" width="13.5703125" style="512" customWidth="1"/>
    <col min="9758" max="9758" width="15.7109375" style="512" customWidth="1"/>
    <col min="9759" max="9759" width="15.28515625" style="512" customWidth="1"/>
    <col min="9760" max="9760" width="15.5703125" style="512" customWidth="1"/>
    <col min="9761" max="9761" width="17.28515625" style="512" customWidth="1"/>
    <col min="9762" max="9762" width="15.42578125" style="512" customWidth="1"/>
    <col min="9763" max="9763" width="17.5703125" style="512" customWidth="1"/>
    <col min="9764" max="9764" width="15.42578125" style="512" customWidth="1"/>
    <col min="9765" max="9765" width="17.42578125" style="512" customWidth="1"/>
    <col min="9766" max="9766" width="12.85546875" style="512" customWidth="1"/>
    <col min="9767" max="9767" width="15.5703125" style="512" customWidth="1"/>
    <col min="9768" max="9768" width="5.42578125" style="512" customWidth="1"/>
    <col min="9769" max="9769" width="13.28515625" style="512" customWidth="1"/>
    <col min="9770" max="9770" width="11.42578125" style="512" customWidth="1"/>
    <col min="9771" max="9912" width="10.7109375" style="512" customWidth="1"/>
    <col min="9913" max="9984" width="9.140625" style="512"/>
    <col min="9985" max="9985" width="3.140625" style="512" customWidth="1"/>
    <col min="9986" max="9986" width="49" style="512" customWidth="1"/>
    <col min="9987" max="9987" width="20.28515625" style="512" customWidth="1"/>
    <col min="9988" max="9988" width="13" style="512" customWidth="1"/>
    <col min="9989" max="9989" width="18.7109375" style="512" customWidth="1"/>
    <col min="9990" max="9990" width="18.85546875" style="512" customWidth="1"/>
    <col min="9991" max="9991" width="13.85546875" style="512" customWidth="1"/>
    <col min="9992" max="9992" width="14.85546875" style="512" customWidth="1"/>
    <col min="9993" max="9993" width="14.5703125" style="512" customWidth="1"/>
    <col min="9994" max="9994" width="15.5703125" style="512" customWidth="1"/>
    <col min="9995" max="9995" width="13" style="512" customWidth="1"/>
    <col min="9996" max="9996" width="15.85546875" style="512" customWidth="1"/>
    <col min="9997" max="9997" width="15.140625" style="512" customWidth="1"/>
    <col min="9998" max="9998" width="13.85546875" style="512" customWidth="1"/>
    <col min="9999" max="9999" width="15.5703125" style="512" customWidth="1"/>
    <col min="10000" max="10000" width="18.28515625" style="512" customWidth="1"/>
    <col min="10001" max="10001" width="18.5703125" style="512" customWidth="1"/>
    <col min="10002" max="10002" width="12" style="512" customWidth="1"/>
    <col min="10003" max="10004" width="15.140625" style="512" customWidth="1"/>
    <col min="10005" max="10006" width="13" style="512" customWidth="1"/>
    <col min="10007" max="10008" width="14" style="512" customWidth="1"/>
    <col min="10009" max="10009" width="17.85546875" style="512" customWidth="1"/>
    <col min="10010" max="10010" width="15.7109375" style="512" customWidth="1"/>
    <col min="10011" max="10011" width="17.5703125" style="512" customWidth="1"/>
    <col min="10012" max="10013" width="13.5703125" style="512" customWidth="1"/>
    <col min="10014" max="10014" width="15.7109375" style="512" customWidth="1"/>
    <col min="10015" max="10015" width="15.28515625" style="512" customWidth="1"/>
    <col min="10016" max="10016" width="15.5703125" style="512" customWidth="1"/>
    <col min="10017" max="10017" width="17.28515625" style="512" customWidth="1"/>
    <col min="10018" max="10018" width="15.42578125" style="512" customWidth="1"/>
    <col min="10019" max="10019" width="17.5703125" style="512" customWidth="1"/>
    <col min="10020" max="10020" width="15.42578125" style="512" customWidth="1"/>
    <col min="10021" max="10021" width="17.42578125" style="512" customWidth="1"/>
    <col min="10022" max="10022" width="12.85546875" style="512" customWidth="1"/>
    <col min="10023" max="10023" width="15.5703125" style="512" customWidth="1"/>
    <col min="10024" max="10024" width="5.42578125" style="512" customWidth="1"/>
    <col min="10025" max="10025" width="13.28515625" style="512" customWidth="1"/>
    <col min="10026" max="10026" width="11.42578125" style="512" customWidth="1"/>
    <col min="10027" max="10168" width="10.7109375" style="512" customWidth="1"/>
    <col min="10169" max="10240" width="9.140625" style="512"/>
    <col min="10241" max="10241" width="3.140625" style="512" customWidth="1"/>
    <col min="10242" max="10242" width="49" style="512" customWidth="1"/>
    <col min="10243" max="10243" width="20.28515625" style="512" customWidth="1"/>
    <col min="10244" max="10244" width="13" style="512" customWidth="1"/>
    <col min="10245" max="10245" width="18.7109375" style="512" customWidth="1"/>
    <col min="10246" max="10246" width="18.85546875" style="512" customWidth="1"/>
    <col min="10247" max="10247" width="13.85546875" style="512" customWidth="1"/>
    <col min="10248" max="10248" width="14.85546875" style="512" customWidth="1"/>
    <col min="10249" max="10249" width="14.5703125" style="512" customWidth="1"/>
    <col min="10250" max="10250" width="15.5703125" style="512" customWidth="1"/>
    <col min="10251" max="10251" width="13" style="512" customWidth="1"/>
    <col min="10252" max="10252" width="15.85546875" style="512" customWidth="1"/>
    <col min="10253" max="10253" width="15.140625" style="512" customWidth="1"/>
    <col min="10254" max="10254" width="13.85546875" style="512" customWidth="1"/>
    <col min="10255" max="10255" width="15.5703125" style="512" customWidth="1"/>
    <col min="10256" max="10256" width="18.28515625" style="512" customWidth="1"/>
    <col min="10257" max="10257" width="18.5703125" style="512" customWidth="1"/>
    <col min="10258" max="10258" width="12" style="512" customWidth="1"/>
    <col min="10259" max="10260" width="15.140625" style="512" customWidth="1"/>
    <col min="10261" max="10262" width="13" style="512" customWidth="1"/>
    <col min="10263" max="10264" width="14" style="512" customWidth="1"/>
    <col min="10265" max="10265" width="17.85546875" style="512" customWidth="1"/>
    <col min="10266" max="10266" width="15.7109375" style="512" customWidth="1"/>
    <col min="10267" max="10267" width="17.5703125" style="512" customWidth="1"/>
    <col min="10268" max="10269" width="13.5703125" style="512" customWidth="1"/>
    <col min="10270" max="10270" width="15.7109375" style="512" customWidth="1"/>
    <col min="10271" max="10271" width="15.28515625" style="512" customWidth="1"/>
    <col min="10272" max="10272" width="15.5703125" style="512" customWidth="1"/>
    <col min="10273" max="10273" width="17.28515625" style="512" customWidth="1"/>
    <col min="10274" max="10274" width="15.42578125" style="512" customWidth="1"/>
    <col min="10275" max="10275" width="17.5703125" style="512" customWidth="1"/>
    <col min="10276" max="10276" width="15.42578125" style="512" customWidth="1"/>
    <col min="10277" max="10277" width="17.42578125" style="512" customWidth="1"/>
    <col min="10278" max="10278" width="12.85546875" style="512" customWidth="1"/>
    <col min="10279" max="10279" width="15.5703125" style="512" customWidth="1"/>
    <col min="10280" max="10280" width="5.42578125" style="512" customWidth="1"/>
    <col min="10281" max="10281" width="13.28515625" style="512" customWidth="1"/>
    <col min="10282" max="10282" width="11.42578125" style="512" customWidth="1"/>
    <col min="10283" max="10424" width="10.7109375" style="512" customWidth="1"/>
    <col min="10425" max="10496" width="9.140625" style="512"/>
    <col min="10497" max="10497" width="3.140625" style="512" customWidth="1"/>
    <col min="10498" max="10498" width="49" style="512" customWidth="1"/>
    <col min="10499" max="10499" width="20.28515625" style="512" customWidth="1"/>
    <col min="10500" max="10500" width="13" style="512" customWidth="1"/>
    <col min="10501" max="10501" width="18.7109375" style="512" customWidth="1"/>
    <col min="10502" max="10502" width="18.85546875" style="512" customWidth="1"/>
    <col min="10503" max="10503" width="13.85546875" style="512" customWidth="1"/>
    <col min="10504" max="10504" width="14.85546875" style="512" customWidth="1"/>
    <col min="10505" max="10505" width="14.5703125" style="512" customWidth="1"/>
    <col min="10506" max="10506" width="15.5703125" style="512" customWidth="1"/>
    <col min="10507" max="10507" width="13" style="512" customWidth="1"/>
    <col min="10508" max="10508" width="15.85546875" style="512" customWidth="1"/>
    <col min="10509" max="10509" width="15.140625" style="512" customWidth="1"/>
    <col min="10510" max="10510" width="13.85546875" style="512" customWidth="1"/>
    <col min="10511" max="10511" width="15.5703125" style="512" customWidth="1"/>
    <col min="10512" max="10512" width="18.28515625" style="512" customWidth="1"/>
    <col min="10513" max="10513" width="18.5703125" style="512" customWidth="1"/>
    <col min="10514" max="10514" width="12" style="512" customWidth="1"/>
    <col min="10515" max="10516" width="15.140625" style="512" customWidth="1"/>
    <col min="10517" max="10518" width="13" style="512" customWidth="1"/>
    <col min="10519" max="10520" width="14" style="512" customWidth="1"/>
    <col min="10521" max="10521" width="17.85546875" style="512" customWidth="1"/>
    <col min="10522" max="10522" width="15.7109375" style="512" customWidth="1"/>
    <col min="10523" max="10523" width="17.5703125" style="512" customWidth="1"/>
    <col min="10524" max="10525" width="13.5703125" style="512" customWidth="1"/>
    <col min="10526" max="10526" width="15.7109375" style="512" customWidth="1"/>
    <col min="10527" max="10527" width="15.28515625" style="512" customWidth="1"/>
    <col min="10528" max="10528" width="15.5703125" style="512" customWidth="1"/>
    <col min="10529" max="10529" width="17.28515625" style="512" customWidth="1"/>
    <col min="10530" max="10530" width="15.42578125" style="512" customWidth="1"/>
    <col min="10531" max="10531" width="17.5703125" style="512" customWidth="1"/>
    <col min="10532" max="10532" width="15.42578125" style="512" customWidth="1"/>
    <col min="10533" max="10533" width="17.42578125" style="512" customWidth="1"/>
    <col min="10534" max="10534" width="12.85546875" style="512" customWidth="1"/>
    <col min="10535" max="10535" width="15.5703125" style="512" customWidth="1"/>
    <col min="10536" max="10536" width="5.42578125" style="512" customWidth="1"/>
    <col min="10537" max="10537" width="13.28515625" style="512" customWidth="1"/>
    <col min="10538" max="10538" width="11.42578125" style="512" customWidth="1"/>
    <col min="10539" max="10680" width="10.7109375" style="512" customWidth="1"/>
    <col min="10681" max="10752" width="9.140625" style="512"/>
    <col min="10753" max="10753" width="3.140625" style="512" customWidth="1"/>
    <col min="10754" max="10754" width="49" style="512" customWidth="1"/>
    <col min="10755" max="10755" width="20.28515625" style="512" customWidth="1"/>
    <col min="10756" max="10756" width="13" style="512" customWidth="1"/>
    <col min="10757" max="10757" width="18.7109375" style="512" customWidth="1"/>
    <col min="10758" max="10758" width="18.85546875" style="512" customWidth="1"/>
    <col min="10759" max="10759" width="13.85546875" style="512" customWidth="1"/>
    <col min="10760" max="10760" width="14.85546875" style="512" customWidth="1"/>
    <col min="10761" max="10761" width="14.5703125" style="512" customWidth="1"/>
    <col min="10762" max="10762" width="15.5703125" style="512" customWidth="1"/>
    <col min="10763" max="10763" width="13" style="512" customWidth="1"/>
    <col min="10764" max="10764" width="15.85546875" style="512" customWidth="1"/>
    <col min="10765" max="10765" width="15.140625" style="512" customWidth="1"/>
    <col min="10766" max="10766" width="13.85546875" style="512" customWidth="1"/>
    <col min="10767" max="10767" width="15.5703125" style="512" customWidth="1"/>
    <col min="10768" max="10768" width="18.28515625" style="512" customWidth="1"/>
    <col min="10769" max="10769" width="18.5703125" style="512" customWidth="1"/>
    <col min="10770" max="10770" width="12" style="512" customWidth="1"/>
    <col min="10771" max="10772" width="15.140625" style="512" customWidth="1"/>
    <col min="10773" max="10774" width="13" style="512" customWidth="1"/>
    <col min="10775" max="10776" width="14" style="512" customWidth="1"/>
    <col min="10777" max="10777" width="17.85546875" style="512" customWidth="1"/>
    <col min="10778" max="10778" width="15.7109375" style="512" customWidth="1"/>
    <col min="10779" max="10779" width="17.5703125" style="512" customWidth="1"/>
    <col min="10780" max="10781" width="13.5703125" style="512" customWidth="1"/>
    <col min="10782" max="10782" width="15.7109375" style="512" customWidth="1"/>
    <col min="10783" max="10783" width="15.28515625" style="512" customWidth="1"/>
    <col min="10784" max="10784" width="15.5703125" style="512" customWidth="1"/>
    <col min="10785" max="10785" width="17.28515625" style="512" customWidth="1"/>
    <col min="10786" max="10786" width="15.42578125" style="512" customWidth="1"/>
    <col min="10787" max="10787" width="17.5703125" style="512" customWidth="1"/>
    <col min="10788" max="10788" width="15.42578125" style="512" customWidth="1"/>
    <col min="10789" max="10789" width="17.42578125" style="512" customWidth="1"/>
    <col min="10790" max="10790" width="12.85546875" style="512" customWidth="1"/>
    <col min="10791" max="10791" width="15.5703125" style="512" customWidth="1"/>
    <col min="10792" max="10792" width="5.42578125" style="512" customWidth="1"/>
    <col min="10793" max="10793" width="13.28515625" style="512" customWidth="1"/>
    <col min="10794" max="10794" width="11.42578125" style="512" customWidth="1"/>
    <col min="10795" max="10936" width="10.7109375" style="512" customWidth="1"/>
    <col min="10937" max="11008" width="9.140625" style="512"/>
    <col min="11009" max="11009" width="3.140625" style="512" customWidth="1"/>
    <col min="11010" max="11010" width="49" style="512" customWidth="1"/>
    <col min="11011" max="11011" width="20.28515625" style="512" customWidth="1"/>
    <col min="11012" max="11012" width="13" style="512" customWidth="1"/>
    <col min="11013" max="11013" width="18.7109375" style="512" customWidth="1"/>
    <col min="11014" max="11014" width="18.85546875" style="512" customWidth="1"/>
    <col min="11015" max="11015" width="13.85546875" style="512" customWidth="1"/>
    <col min="11016" max="11016" width="14.85546875" style="512" customWidth="1"/>
    <col min="11017" max="11017" width="14.5703125" style="512" customWidth="1"/>
    <col min="11018" max="11018" width="15.5703125" style="512" customWidth="1"/>
    <col min="11019" max="11019" width="13" style="512" customWidth="1"/>
    <col min="11020" max="11020" width="15.85546875" style="512" customWidth="1"/>
    <col min="11021" max="11021" width="15.140625" style="512" customWidth="1"/>
    <col min="11022" max="11022" width="13.85546875" style="512" customWidth="1"/>
    <col min="11023" max="11023" width="15.5703125" style="512" customWidth="1"/>
    <col min="11024" max="11024" width="18.28515625" style="512" customWidth="1"/>
    <col min="11025" max="11025" width="18.5703125" style="512" customWidth="1"/>
    <col min="11026" max="11026" width="12" style="512" customWidth="1"/>
    <col min="11027" max="11028" width="15.140625" style="512" customWidth="1"/>
    <col min="11029" max="11030" width="13" style="512" customWidth="1"/>
    <col min="11031" max="11032" width="14" style="512" customWidth="1"/>
    <col min="11033" max="11033" width="17.85546875" style="512" customWidth="1"/>
    <col min="11034" max="11034" width="15.7109375" style="512" customWidth="1"/>
    <col min="11035" max="11035" width="17.5703125" style="512" customWidth="1"/>
    <col min="11036" max="11037" width="13.5703125" style="512" customWidth="1"/>
    <col min="11038" max="11038" width="15.7109375" style="512" customWidth="1"/>
    <col min="11039" max="11039" width="15.28515625" style="512" customWidth="1"/>
    <col min="11040" max="11040" width="15.5703125" style="512" customWidth="1"/>
    <col min="11041" max="11041" width="17.28515625" style="512" customWidth="1"/>
    <col min="11042" max="11042" width="15.42578125" style="512" customWidth="1"/>
    <col min="11043" max="11043" width="17.5703125" style="512" customWidth="1"/>
    <col min="11044" max="11044" width="15.42578125" style="512" customWidth="1"/>
    <col min="11045" max="11045" width="17.42578125" style="512" customWidth="1"/>
    <col min="11046" max="11046" width="12.85546875" style="512" customWidth="1"/>
    <col min="11047" max="11047" width="15.5703125" style="512" customWidth="1"/>
    <col min="11048" max="11048" width="5.42578125" style="512" customWidth="1"/>
    <col min="11049" max="11049" width="13.28515625" style="512" customWidth="1"/>
    <col min="11050" max="11050" width="11.42578125" style="512" customWidth="1"/>
    <col min="11051" max="11192" width="10.7109375" style="512" customWidth="1"/>
    <col min="11193" max="11264" width="9.140625" style="512"/>
    <col min="11265" max="11265" width="3.140625" style="512" customWidth="1"/>
    <col min="11266" max="11266" width="49" style="512" customWidth="1"/>
    <col min="11267" max="11267" width="20.28515625" style="512" customWidth="1"/>
    <col min="11268" max="11268" width="13" style="512" customWidth="1"/>
    <col min="11269" max="11269" width="18.7109375" style="512" customWidth="1"/>
    <col min="11270" max="11270" width="18.85546875" style="512" customWidth="1"/>
    <col min="11271" max="11271" width="13.85546875" style="512" customWidth="1"/>
    <col min="11272" max="11272" width="14.85546875" style="512" customWidth="1"/>
    <col min="11273" max="11273" width="14.5703125" style="512" customWidth="1"/>
    <col min="11274" max="11274" width="15.5703125" style="512" customWidth="1"/>
    <col min="11275" max="11275" width="13" style="512" customWidth="1"/>
    <col min="11276" max="11276" width="15.85546875" style="512" customWidth="1"/>
    <col min="11277" max="11277" width="15.140625" style="512" customWidth="1"/>
    <col min="11278" max="11278" width="13.85546875" style="512" customWidth="1"/>
    <col min="11279" max="11279" width="15.5703125" style="512" customWidth="1"/>
    <col min="11280" max="11280" width="18.28515625" style="512" customWidth="1"/>
    <col min="11281" max="11281" width="18.5703125" style="512" customWidth="1"/>
    <col min="11282" max="11282" width="12" style="512" customWidth="1"/>
    <col min="11283" max="11284" width="15.140625" style="512" customWidth="1"/>
    <col min="11285" max="11286" width="13" style="512" customWidth="1"/>
    <col min="11287" max="11288" width="14" style="512" customWidth="1"/>
    <col min="11289" max="11289" width="17.85546875" style="512" customWidth="1"/>
    <col min="11290" max="11290" width="15.7109375" style="512" customWidth="1"/>
    <col min="11291" max="11291" width="17.5703125" style="512" customWidth="1"/>
    <col min="11292" max="11293" width="13.5703125" style="512" customWidth="1"/>
    <col min="11294" max="11294" width="15.7109375" style="512" customWidth="1"/>
    <col min="11295" max="11295" width="15.28515625" style="512" customWidth="1"/>
    <col min="11296" max="11296" width="15.5703125" style="512" customWidth="1"/>
    <col min="11297" max="11297" width="17.28515625" style="512" customWidth="1"/>
    <col min="11298" max="11298" width="15.42578125" style="512" customWidth="1"/>
    <col min="11299" max="11299" width="17.5703125" style="512" customWidth="1"/>
    <col min="11300" max="11300" width="15.42578125" style="512" customWidth="1"/>
    <col min="11301" max="11301" width="17.42578125" style="512" customWidth="1"/>
    <col min="11302" max="11302" width="12.85546875" style="512" customWidth="1"/>
    <col min="11303" max="11303" width="15.5703125" style="512" customWidth="1"/>
    <col min="11304" max="11304" width="5.42578125" style="512" customWidth="1"/>
    <col min="11305" max="11305" width="13.28515625" style="512" customWidth="1"/>
    <col min="11306" max="11306" width="11.42578125" style="512" customWidth="1"/>
    <col min="11307" max="11448" width="10.7109375" style="512" customWidth="1"/>
    <col min="11449" max="11520" width="9.140625" style="512"/>
    <col min="11521" max="11521" width="3.140625" style="512" customWidth="1"/>
    <col min="11522" max="11522" width="49" style="512" customWidth="1"/>
    <col min="11523" max="11523" width="20.28515625" style="512" customWidth="1"/>
    <col min="11524" max="11524" width="13" style="512" customWidth="1"/>
    <col min="11525" max="11525" width="18.7109375" style="512" customWidth="1"/>
    <col min="11526" max="11526" width="18.85546875" style="512" customWidth="1"/>
    <col min="11527" max="11527" width="13.85546875" style="512" customWidth="1"/>
    <col min="11528" max="11528" width="14.85546875" style="512" customWidth="1"/>
    <col min="11529" max="11529" width="14.5703125" style="512" customWidth="1"/>
    <col min="11530" max="11530" width="15.5703125" style="512" customWidth="1"/>
    <col min="11531" max="11531" width="13" style="512" customWidth="1"/>
    <col min="11532" max="11532" width="15.85546875" style="512" customWidth="1"/>
    <col min="11533" max="11533" width="15.140625" style="512" customWidth="1"/>
    <col min="11534" max="11534" width="13.85546875" style="512" customWidth="1"/>
    <col min="11535" max="11535" width="15.5703125" style="512" customWidth="1"/>
    <col min="11536" max="11536" width="18.28515625" style="512" customWidth="1"/>
    <col min="11537" max="11537" width="18.5703125" style="512" customWidth="1"/>
    <col min="11538" max="11538" width="12" style="512" customWidth="1"/>
    <col min="11539" max="11540" width="15.140625" style="512" customWidth="1"/>
    <col min="11541" max="11542" width="13" style="512" customWidth="1"/>
    <col min="11543" max="11544" width="14" style="512" customWidth="1"/>
    <col min="11545" max="11545" width="17.85546875" style="512" customWidth="1"/>
    <col min="11546" max="11546" width="15.7109375" style="512" customWidth="1"/>
    <col min="11547" max="11547" width="17.5703125" style="512" customWidth="1"/>
    <col min="11548" max="11549" width="13.5703125" style="512" customWidth="1"/>
    <col min="11550" max="11550" width="15.7109375" style="512" customWidth="1"/>
    <col min="11551" max="11551" width="15.28515625" style="512" customWidth="1"/>
    <col min="11552" max="11552" width="15.5703125" style="512" customWidth="1"/>
    <col min="11553" max="11553" width="17.28515625" style="512" customWidth="1"/>
    <col min="11554" max="11554" width="15.42578125" style="512" customWidth="1"/>
    <col min="11555" max="11555" width="17.5703125" style="512" customWidth="1"/>
    <col min="11556" max="11556" width="15.42578125" style="512" customWidth="1"/>
    <col min="11557" max="11557" width="17.42578125" style="512" customWidth="1"/>
    <col min="11558" max="11558" width="12.85546875" style="512" customWidth="1"/>
    <col min="11559" max="11559" width="15.5703125" style="512" customWidth="1"/>
    <col min="11560" max="11560" width="5.42578125" style="512" customWidth="1"/>
    <col min="11561" max="11561" width="13.28515625" style="512" customWidth="1"/>
    <col min="11562" max="11562" width="11.42578125" style="512" customWidth="1"/>
    <col min="11563" max="11704" width="10.7109375" style="512" customWidth="1"/>
    <col min="11705" max="11776" width="9.140625" style="512"/>
    <col min="11777" max="11777" width="3.140625" style="512" customWidth="1"/>
    <col min="11778" max="11778" width="49" style="512" customWidth="1"/>
    <col min="11779" max="11779" width="20.28515625" style="512" customWidth="1"/>
    <col min="11780" max="11780" width="13" style="512" customWidth="1"/>
    <col min="11781" max="11781" width="18.7109375" style="512" customWidth="1"/>
    <col min="11782" max="11782" width="18.85546875" style="512" customWidth="1"/>
    <col min="11783" max="11783" width="13.85546875" style="512" customWidth="1"/>
    <col min="11784" max="11784" width="14.85546875" style="512" customWidth="1"/>
    <col min="11785" max="11785" width="14.5703125" style="512" customWidth="1"/>
    <col min="11786" max="11786" width="15.5703125" style="512" customWidth="1"/>
    <col min="11787" max="11787" width="13" style="512" customWidth="1"/>
    <col min="11788" max="11788" width="15.85546875" style="512" customWidth="1"/>
    <col min="11789" max="11789" width="15.140625" style="512" customWidth="1"/>
    <col min="11790" max="11790" width="13.85546875" style="512" customWidth="1"/>
    <col min="11791" max="11791" width="15.5703125" style="512" customWidth="1"/>
    <col min="11792" max="11792" width="18.28515625" style="512" customWidth="1"/>
    <col min="11793" max="11793" width="18.5703125" style="512" customWidth="1"/>
    <col min="11794" max="11794" width="12" style="512" customWidth="1"/>
    <col min="11795" max="11796" width="15.140625" style="512" customWidth="1"/>
    <col min="11797" max="11798" width="13" style="512" customWidth="1"/>
    <col min="11799" max="11800" width="14" style="512" customWidth="1"/>
    <col min="11801" max="11801" width="17.85546875" style="512" customWidth="1"/>
    <col min="11802" max="11802" width="15.7109375" style="512" customWidth="1"/>
    <col min="11803" max="11803" width="17.5703125" style="512" customWidth="1"/>
    <col min="11804" max="11805" width="13.5703125" style="512" customWidth="1"/>
    <col min="11806" max="11806" width="15.7109375" style="512" customWidth="1"/>
    <col min="11807" max="11807" width="15.28515625" style="512" customWidth="1"/>
    <col min="11808" max="11808" width="15.5703125" style="512" customWidth="1"/>
    <col min="11809" max="11809" width="17.28515625" style="512" customWidth="1"/>
    <col min="11810" max="11810" width="15.42578125" style="512" customWidth="1"/>
    <col min="11811" max="11811" width="17.5703125" style="512" customWidth="1"/>
    <col min="11812" max="11812" width="15.42578125" style="512" customWidth="1"/>
    <col min="11813" max="11813" width="17.42578125" style="512" customWidth="1"/>
    <col min="11814" max="11814" width="12.85546875" style="512" customWidth="1"/>
    <col min="11815" max="11815" width="15.5703125" style="512" customWidth="1"/>
    <col min="11816" max="11816" width="5.42578125" style="512" customWidth="1"/>
    <col min="11817" max="11817" width="13.28515625" style="512" customWidth="1"/>
    <col min="11818" max="11818" width="11.42578125" style="512" customWidth="1"/>
    <col min="11819" max="11960" width="10.7109375" style="512" customWidth="1"/>
    <col min="11961" max="12032" width="9.140625" style="512"/>
    <col min="12033" max="12033" width="3.140625" style="512" customWidth="1"/>
    <col min="12034" max="12034" width="49" style="512" customWidth="1"/>
    <col min="12035" max="12035" width="20.28515625" style="512" customWidth="1"/>
    <col min="12036" max="12036" width="13" style="512" customWidth="1"/>
    <col min="12037" max="12037" width="18.7109375" style="512" customWidth="1"/>
    <col min="12038" max="12038" width="18.85546875" style="512" customWidth="1"/>
    <col min="12039" max="12039" width="13.85546875" style="512" customWidth="1"/>
    <col min="12040" max="12040" width="14.85546875" style="512" customWidth="1"/>
    <col min="12041" max="12041" width="14.5703125" style="512" customWidth="1"/>
    <col min="12042" max="12042" width="15.5703125" style="512" customWidth="1"/>
    <col min="12043" max="12043" width="13" style="512" customWidth="1"/>
    <col min="12044" max="12044" width="15.85546875" style="512" customWidth="1"/>
    <col min="12045" max="12045" width="15.140625" style="512" customWidth="1"/>
    <col min="12046" max="12046" width="13.85546875" style="512" customWidth="1"/>
    <col min="12047" max="12047" width="15.5703125" style="512" customWidth="1"/>
    <col min="12048" max="12048" width="18.28515625" style="512" customWidth="1"/>
    <col min="12049" max="12049" width="18.5703125" style="512" customWidth="1"/>
    <col min="12050" max="12050" width="12" style="512" customWidth="1"/>
    <col min="12051" max="12052" width="15.140625" style="512" customWidth="1"/>
    <col min="12053" max="12054" width="13" style="512" customWidth="1"/>
    <col min="12055" max="12056" width="14" style="512" customWidth="1"/>
    <col min="12057" max="12057" width="17.85546875" style="512" customWidth="1"/>
    <col min="12058" max="12058" width="15.7109375" style="512" customWidth="1"/>
    <col min="12059" max="12059" width="17.5703125" style="512" customWidth="1"/>
    <col min="12060" max="12061" width="13.5703125" style="512" customWidth="1"/>
    <col min="12062" max="12062" width="15.7109375" style="512" customWidth="1"/>
    <col min="12063" max="12063" width="15.28515625" style="512" customWidth="1"/>
    <col min="12064" max="12064" width="15.5703125" style="512" customWidth="1"/>
    <col min="12065" max="12065" width="17.28515625" style="512" customWidth="1"/>
    <col min="12066" max="12066" width="15.42578125" style="512" customWidth="1"/>
    <col min="12067" max="12067" width="17.5703125" style="512" customWidth="1"/>
    <col min="12068" max="12068" width="15.42578125" style="512" customWidth="1"/>
    <col min="12069" max="12069" width="17.42578125" style="512" customWidth="1"/>
    <col min="12070" max="12070" width="12.85546875" style="512" customWidth="1"/>
    <col min="12071" max="12071" width="15.5703125" style="512" customWidth="1"/>
    <col min="12072" max="12072" width="5.42578125" style="512" customWidth="1"/>
    <col min="12073" max="12073" width="13.28515625" style="512" customWidth="1"/>
    <col min="12074" max="12074" width="11.42578125" style="512" customWidth="1"/>
    <col min="12075" max="12216" width="10.7109375" style="512" customWidth="1"/>
    <col min="12217" max="12288" width="9.140625" style="512"/>
    <col min="12289" max="12289" width="3.140625" style="512" customWidth="1"/>
    <col min="12290" max="12290" width="49" style="512" customWidth="1"/>
    <col min="12291" max="12291" width="20.28515625" style="512" customWidth="1"/>
    <col min="12292" max="12292" width="13" style="512" customWidth="1"/>
    <col min="12293" max="12293" width="18.7109375" style="512" customWidth="1"/>
    <col min="12294" max="12294" width="18.85546875" style="512" customWidth="1"/>
    <col min="12295" max="12295" width="13.85546875" style="512" customWidth="1"/>
    <col min="12296" max="12296" width="14.85546875" style="512" customWidth="1"/>
    <col min="12297" max="12297" width="14.5703125" style="512" customWidth="1"/>
    <col min="12298" max="12298" width="15.5703125" style="512" customWidth="1"/>
    <col min="12299" max="12299" width="13" style="512" customWidth="1"/>
    <col min="12300" max="12300" width="15.85546875" style="512" customWidth="1"/>
    <col min="12301" max="12301" width="15.140625" style="512" customWidth="1"/>
    <col min="12302" max="12302" width="13.85546875" style="512" customWidth="1"/>
    <col min="12303" max="12303" width="15.5703125" style="512" customWidth="1"/>
    <col min="12304" max="12304" width="18.28515625" style="512" customWidth="1"/>
    <col min="12305" max="12305" width="18.5703125" style="512" customWidth="1"/>
    <col min="12306" max="12306" width="12" style="512" customWidth="1"/>
    <col min="12307" max="12308" width="15.140625" style="512" customWidth="1"/>
    <col min="12309" max="12310" width="13" style="512" customWidth="1"/>
    <col min="12311" max="12312" width="14" style="512" customWidth="1"/>
    <col min="12313" max="12313" width="17.85546875" style="512" customWidth="1"/>
    <col min="12314" max="12314" width="15.7109375" style="512" customWidth="1"/>
    <col min="12315" max="12315" width="17.5703125" style="512" customWidth="1"/>
    <col min="12316" max="12317" width="13.5703125" style="512" customWidth="1"/>
    <col min="12318" max="12318" width="15.7109375" style="512" customWidth="1"/>
    <col min="12319" max="12319" width="15.28515625" style="512" customWidth="1"/>
    <col min="12320" max="12320" width="15.5703125" style="512" customWidth="1"/>
    <col min="12321" max="12321" width="17.28515625" style="512" customWidth="1"/>
    <col min="12322" max="12322" width="15.42578125" style="512" customWidth="1"/>
    <col min="12323" max="12323" width="17.5703125" style="512" customWidth="1"/>
    <col min="12324" max="12324" width="15.42578125" style="512" customWidth="1"/>
    <col min="12325" max="12325" width="17.42578125" style="512" customWidth="1"/>
    <col min="12326" max="12326" width="12.85546875" style="512" customWidth="1"/>
    <col min="12327" max="12327" width="15.5703125" style="512" customWidth="1"/>
    <col min="12328" max="12328" width="5.42578125" style="512" customWidth="1"/>
    <col min="12329" max="12329" width="13.28515625" style="512" customWidth="1"/>
    <col min="12330" max="12330" width="11.42578125" style="512" customWidth="1"/>
    <col min="12331" max="12472" width="10.7109375" style="512" customWidth="1"/>
    <col min="12473" max="12544" width="9.140625" style="512"/>
    <col min="12545" max="12545" width="3.140625" style="512" customWidth="1"/>
    <col min="12546" max="12546" width="49" style="512" customWidth="1"/>
    <col min="12547" max="12547" width="20.28515625" style="512" customWidth="1"/>
    <col min="12548" max="12548" width="13" style="512" customWidth="1"/>
    <col min="12549" max="12549" width="18.7109375" style="512" customWidth="1"/>
    <col min="12550" max="12550" width="18.85546875" style="512" customWidth="1"/>
    <col min="12551" max="12551" width="13.85546875" style="512" customWidth="1"/>
    <col min="12552" max="12552" width="14.85546875" style="512" customWidth="1"/>
    <col min="12553" max="12553" width="14.5703125" style="512" customWidth="1"/>
    <col min="12554" max="12554" width="15.5703125" style="512" customWidth="1"/>
    <col min="12555" max="12555" width="13" style="512" customWidth="1"/>
    <col min="12556" max="12556" width="15.85546875" style="512" customWidth="1"/>
    <col min="12557" max="12557" width="15.140625" style="512" customWidth="1"/>
    <col min="12558" max="12558" width="13.85546875" style="512" customWidth="1"/>
    <col min="12559" max="12559" width="15.5703125" style="512" customWidth="1"/>
    <col min="12560" max="12560" width="18.28515625" style="512" customWidth="1"/>
    <col min="12561" max="12561" width="18.5703125" style="512" customWidth="1"/>
    <col min="12562" max="12562" width="12" style="512" customWidth="1"/>
    <col min="12563" max="12564" width="15.140625" style="512" customWidth="1"/>
    <col min="12565" max="12566" width="13" style="512" customWidth="1"/>
    <col min="12567" max="12568" width="14" style="512" customWidth="1"/>
    <col min="12569" max="12569" width="17.85546875" style="512" customWidth="1"/>
    <col min="12570" max="12570" width="15.7109375" style="512" customWidth="1"/>
    <col min="12571" max="12571" width="17.5703125" style="512" customWidth="1"/>
    <col min="12572" max="12573" width="13.5703125" style="512" customWidth="1"/>
    <col min="12574" max="12574" width="15.7109375" style="512" customWidth="1"/>
    <col min="12575" max="12575" width="15.28515625" style="512" customWidth="1"/>
    <col min="12576" max="12576" width="15.5703125" style="512" customWidth="1"/>
    <col min="12577" max="12577" width="17.28515625" style="512" customWidth="1"/>
    <col min="12578" max="12578" width="15.42578125" style="512" customWidth="1"/>
    <col min="12579" max="12579" width="17.5703125" style="512" customWidth="1"/>
    <col min="12580" max="12580" width="15.42578125" style="512" customWidth="1"/>
    <col min="12581" max="12581" width="17.42578125" style="512" customWidth="1"/>
    <col min="12582" max="12582" width="12.85546875" style="512" customWidth="1"/>
    <col min="12583" max="12583" width="15.5703125" style="512" customWidth="1"/>
    <col min="12584" max="12584" width="5.42578125" style="512" customWidth="1"/>
    <col min="12585" max="12585" width="13.28515625" style="512" customWidth="1"/>
    <col min="12586" max="12586" width="11.42578125" style="512" customWidth="1"/>
    <col min="12587" max="12728" width="10.7109375" style="512" customWidth="1"/>
    <col min="12729" max="12800" width="9.140625" style="512"/>
    <col min="12801" max="12801" width="3.140625" style="512" customWidth="1"/>
    <col min="12802" max="12802" width="49" style="512" customWidth="1"/>
    <col min="12803" max="12803" width="20.28515625" style="512" customWidth="1"/>
    <col min="12804" max="12804" width="13" style="512" customWidth="1"/>
    <col min="12805" max="12805" width="18.7109375" style="512" customWidth="1"/>
    <col min="12806" max="12806" width="18.85546875" style="512" customWidth="1"/>
    <col min="12807" max="12807" width="13.85546875" style="512" customWidth="1"/>
    <col min="12808" max="12808" width="14.85546875" style="512" customWidth="1"/>
    <col min="12809" max="12809" width="14.5703125" style="512" customWidth="1"/>
    <col min="12810" max="12810" width="15.5703125" style="512" customWidth="1"/>
    <col min="12811" max="12811" width="13" style="512" customWidth="1"/>
    <col min="12812" max="12812" width="15.85546875" style="512" customWidth="1"/>
    <col min="12813" max="12813" width="15.140625" style="512" customWidth="1"/>
    <col min="12814" max="12814" width="13.85546875" style="512" customWidth="1"/>
    <col min="12815" max="12815" width="15.5703125" style="512" customWidth="1"/>
    <col min="12816" max="12816" width="18.28515625" style="512" customWidth="1"/>
    <col min="12817" max="12817" width="18.5703125" style="512" customWidth="1"/>
    <col min="12818" max="12818" width="12" style="512" customWidth="1"/>
    <col min="12819" max="12820" width="15.140625" style="512" customWidth="1"/>
    <col min="12821" max="12822" width="13" style="512" customWidth="1"/>
    <col min="12823" max="12824" width="14" style="512" customWidth="1"/>
    <col min="12825" max="12825" width="17.85546875" style="512" customWidth="1"/>
    <col min="12826" max="12826" width="15.7109375" style="512" customWidth="1"/>
    <col min="12827" max="12827" width="17.5703125" style="512" customWidth="1"/>
    <col min="12828" max="12829" width="13.5703125" style="512" customWidth="1"/>
    <col min="12830" max="12830" width="15.7109375" style="512" customWidth="1"/>
    <col min="12831" max="12831" width="15.28515625" style="512" customWidth="1"/>
    <col min="12832" max="12832" width="15.5703125" style="512" customWidth="1"/>
    <col min="12833" max="12833" width="17.28515625" style="512" customWidth="1"/>
    <col min="12834" max="12834" width="15.42578125" style="512" customWidth="1"/>
    <col min="12835" max="12835" width="17.5703125" style="512" customWidth="1"/>
    <col min="12836" max="12836" width="15.42578125" style="512" customWidth="1"/>
    <col min="12837" max="12837" width="17.42578125" style="512" customWidth="1"/>
    <col min="12838" max="12838" width="12.85546875" style="512" customWidth="1"/>
    <col min="12839" max="12839" width="15.5703125" style="512" customWidth="1"/>
    <col min="12840" max="12840" width="5.42578125" style="512" customWidth="1"/>
    <col min="12841" max="12841" width="13.28515625" style="512" customWidth="1"/>
    <col min="12842" max="12842" width="11.42578125" style="512" customWidth="1"/>
    <col min="12843" max="12984" width="10.7109375" style="512" customWidth="1"/>
    <col min="12985" max="13056" width="9.140625" style="512"/>
    <col min="13057" max="13057" width="3.140625" style="512" customWidth="1"/>
    <col min="13058" max="13058" width="49" style="512" customWidth="1"/>
    <col min="13059" max="13059" width="20.28515625" style="512" customWidth="1"/>
    <col min="13060" max="13060" width="13" style="512" customWidth="1"/>
    <col min="13061" max="13061" width="18.7109375" style="512" customWidth="1"/>
    <col min="13062" max="13062" width="18.85546875" style="512" customWidth="1"/>
    <col min="13063" max="13063" width="13.85546875" style="512" customWidth="1"/>
    <col min="13064" max="13064" width="14.85546875" style="512" customWidth="1"/>
    <col min="13065" max="13065" width="14.5703125" style="512" customWidth="1"/>
    <col min="13066" max="13066" width="15.5703125" style="512" customWidth="1"/>
    <col min="13067" max="13067" width="13" style="512" customWidth="1"/>
    <col min="13068" max="13068" width="15.85546875" style="512" customWidth="1"/>
    <col min="13069" max="13069" width="15.140625" style="512" customWidth="1"/>
    <col min="13070" max="13070" width="13.85546875" style="512" customWidth="1"/>
    <col min="13071" max="13071" width="15.5703125" style="512" customWidth="1"/>
    <col min="13072" max="13072" width="18.28515625" style="512" customWidth="1"/>
    <col min="13073" max="13073" width="18.5703125" style="512" customWidth="1"/>
    <col min="13074" max="13074" width="12" style="512" customWidth="1"/>
    <col min="13075" max="13076" width="15.140625" style="512" customWidth="1"/>
    <col min="13077" max="13078" width="13" style="512" customWidth="1"/>
    <col min="13079" max="13080" width="14" style="512" customWidth="1"/>
    <col min="13081" max="13081" width="17.85546875" style="512" customWidth="1"/>
    <col min="13082" max="13082" width="15.7109375" style="512" customWidth="1"/>
    <col min="13083" max="13083" width="17.5703125" style="512" customWidth="1"/>
    <col min="13084" max="13085" width="13.5703125" style="512" customWidth="1"/>
    <col min="13086" max="13086" width="15.7109375" style="512" customWidth="1"/>
    <col min="13087" max="13087" width="15.28515625" style="512" customWidth="1"/>
    <col min="13088" max="13088" width="15.5703125" style="512" customWidth="1"/>
    <col min="13089" max="13089" width="17.28515625" style="512" customWidth="1"/>
    <col min="13090" max="13090" width="15.42578125" style="512" customWidth="1"/>
    <col min="13091" max="13091" width="17.5703125" style="512" customWidth="1"/>
    <col min="13092" max="13092" width="15.42578125" style="512" customWidth="1"/>
    <col min="13093" max="13093" width="17.42578125" style="512" customWidth="1"/>
    <col min="13094" max="13094" width="12.85546875" style="512" customWidth="1"/>
    <col min="13095" max="13095" width="15.5703125" style="512" customWidth="1"/>
    <col min="13096" max="13096" width="5.42578125" style="512" customWidth="1"/>
    <col min="13097" max="13097" width="13.28515625" style="512" customWidth="1"/>
    <col min="13098" max="13098" width="11.42578125" style="512" customWidth="1"/>
    <col min="13099" max="13240" width="10.7109375" style="512" customWidth="1"/>
    <col min="13241" max="13312" width="9.140625" style="512"/>
    <col min="13313" max="13313" width="3.140625" style="512" customWidth="1"/>
    <col min="13314" max="13314" width="49" style="512" customWidth="1"/>
    <col min="13315" max="13315" width="20.28515625" style="512" customWidth="1"/>
    <col min="13316" max="13316" width="13" style="512" customWidth="1"/>
    <col min="13317" max="13317" width="18.7109375" style="512" customWidth="1"/>
    <col min="13318" max="13318" width="18.85546875" style="512" customWidth="1"/>
    <col min="13319" max="13319" width="13.85546875" style="512" customWidth="1"/>
    <col min="13320" max="13320" width="14.85546875" style="512" customWidth="1"/>
    <col min="13321" max="13321" width="14.5703125" style="512" customWidth="1"/>
    <col min="13322" max="13322" width="15.5703125" style="512" customWidth="1"/>
    <col min="13323" max="13323" width="13" style="512" customWidth="1"/>
    <col min="13324" max="13324" width="15.85546875" style="512" customWidth="1"/>
    <col min="13325" max="13325" width="15.140625" style="512" customWidth="1"/>
    <col min="13326" max="13326" width="13.85546875" style="512" customWidth="1"/>
    <col min="13327" max="13327" width="15.5703125" style="512" customWidth="1"/>
    <col min="13328" max="13328" width="18.28515625" style="512" customWidth="1"/>
    <col min="13329" max="13329" width="18.5703125" style="512" customWidth="1"/>
    <col min="13330" max="13330" width="12" style="512" customWidth="1"/>
    <col min="13331" max="13332" width="15.140625" style="512" customWidth="1"/>
    <col min="13333" max="13334" width="13" style="512" customWidth="1"/>
    <col min="13335" max="13336" width="14" style="512" customWidth="1"/>
    <col min="13337" max="13337" width="17.85546875" style="512" customWidth="1"/>
    <col min="13338" max="13338" width="15.7109375" style="512" customWidth="1"/>
    <col min="13339" max="13339" width="17.5703125" style="512" customWidth="1"/>
    <col min="13340" max="13341" width="13.5703125" style="512" customWidth="1"/>
    <col min="13342" max="13342" width="15.7109375" style="512" customWidth="1"/>
    <col min="13343" max="13343" width="15.28515625" style="512" customWidth="1"/>
    <col min="13344" max="13344" width="15.5703125" style="512" customWidth="1"/>
    <col min="13345" max="13345" width="17.28515625" style="512" customWidth="1"/>
    <col min="13346" max="13346" width="15.42578125" style="512" customWidth="1"/>
    <col min="13347" max="13347" width="17.5703125" style="512" customWidth="1"/>
    <col min="13348" max="13348" width="15.42578125" style="512" customWidth="1"/>
    <col min="13349" max="13349" width="17.42578125" style="512" customWidth="1"/>
    <col min="13350" max="13350" width="12.85546875" style="512" customWidth="1"/>
    <col min="13351" max="13351" width="15.5703125" style="512" customWidth="1"/>
    <col min="13352" max="13352" width="5.42578125" style="512" customWidth="1"/>
    <col min="13353" max="13353" width="13.28515625" style="512" customWidth="1"/>
    <col min="13354" max="13354" width="11.42578125" style="512" customWidth="1"/>
    <col min="13355" max="13496" width="10.7109375" style="512" customWidth="1"/>
    <col min="13497" max="13568" width="9.140625" style="512"/>
    <col min="13569" max="13569" width="3.140625" style="512" customWidth="1"/>
    <col min="13570" max="13570" width="49" style="512" customWidth="1"/>
    <col min="13571" max="13571" width="20.28515625" style="512" customWidth="1"/>
    <col min="13572" max="13572" width="13" style="512" customWidth="1"/>
    <col min="13573" max="13573" width="18.7109375" style="512" customWidth="1"/>
    <col min="13574" max="13574" width="18.85546875" style="512" customWidth="1"/>
    <col min="13575" max="13575" width="13.85546875" style="512" customWidth="1"/>
    <col min="13576" max="13576" width="14.85546875" style="512" customWidth="1"/>
    <col min="13577" max="13577" width="14.5703125" style="512" customWidth="1"/>
    <col min="13578" max="13578" width="15.5703125" style="512" customWidth="1"/>
    <col min="13579" max="13579" width="13" style="512" customWidth="1"/>
    <col min="13580" max="13580" width="15.85546875" style="512" customWidth="1"/>
    <col min="13581" max="13581" width="15.140625" style="512" customWidth="1"/>
    <col min="13582" max="13582" width="13.85546875" style="512" customWidth="1"/>
    <col min="13583" max="13583" width="15.5703125" style="512" customWidth="1"/>
    <col min="13584" max="13584" width="18.28515625" style="512" customWidth="1"/>
    <col min="13585" max="13585" width="18.5703125" style="512" customWidth="1"/>
    <col min="13586" max="13586" width="12" style="512" customWidth="1"/>
    <col min="13587" max="13588" width="15.140625" style="512" customWidth="1"/>
    <col min="13589" max="13590" width="13" style="512" customWidth="1"/>
    <col min="13591" max="13592" width="14" style="512" customWidth="1"/>
    <col min="13593" max="13593" width="17.85546875" style="512" customWidth="1"/>
    <col min="13594" max="13594" width="15.7109375" style="512" customWidth="1"/>
    <col min="13595" max="13595" width="17.5703125" style="512" customWidth="1"/>
    <col min="13596" max="13597" width="13.5703125" style="512" customWidth="1"/>
    <col min="13598" max="13598" width="15.7109375" style="512" customWidth="1"/>
    <col min="13599" max="13599" width="15.28515625" style="512" customWidth="1"/>
    <col min="13600" max="13600" width="15.5703125" style="512" customWidth="1"/>
    <col min="13601" max="13601" width="17.28515625" style="512" customWidth="1"/>
    <col min="13602" max="13602" width="15.42578125" style="512" customWidth="1"/>
    <col min="13603" max="13603" width="17.5703125" style="512" customWidth="1"/>
    <col min="13604" max="13604" width="15.42578125" style="512" customWidth="1"/>
    <col min="13605" max="13605" width="17.42578125" style="512" customWidth="1"/>
    <col min="13606" max="13606" width="12.85546875" style="512" customWidth="1"/>
    <col min="13607" max="13607" width="15.5703125" style="512" customWidth="1"/>
    <col min="13608" max="13608" width="5.42578125" style="512" customWidth="1"/>
    <col min="13609" max="13609" width="13.28515625" style="512" customWidth="1"/>
    <col min="13610" max="13610" width="11.42578125" style="512" customWidth="1"/>
    <col min="13611" max="13752" width="10.7109375" style="512" customWidth="1"/>
    <col min="13753" max="13824" width="9.140625" style="512"/>
    <col min="13825" max="13825" width="3.140625" style="512" customWidth="1"/>
    <col min="13826" max="13826" width="49" style="512" customWidth="1"/>
    <col min="13827" max="13827" width="20.28515625" style="512" customWidth="1"/>
    <col min="13828" max="13828" width="13" style="512" customWidth="1"/>
    <col min="13829" max="13829" width="18.7109375" style="512" customWidth="1"/>
    <col min="13830" max="13830" width="18.85546875" style="512" customWidth="1"/>
    <col min="13831" max="13831" width="13.85546875" style="512" customWidth="1"/>
    <col min="13832" max="13832" width="14.85546875" style="512" customWidth="1"/>
    <col min="13833" max="13833" width="14.5703125" style="512" customWidth="1"/>
    <col min="13834" max="13834" width="15.5703125" style="512" customWidth="1"/>
    <col min="13835" max="13835" width="13" style="512" customWidth="1"/>
    <col min="13836" max="13836" width="15.85546875" style="512" customWidth="1"/>
    <col min="13837" max="13837" width="15.140625" style="512" customWidth="1"/>
    <col min="13838" max="13838" width="13.85546875" style="512" customWidth="1"/>
    <col min="13839" max="13839" width="15.5703125" style="512" customWidth="1"/>
    <col min="13840" max="13840" width="18.28515625" style="512" customWidth="1"/>
    <col min="13841" max="13841" width="18.5703125" style="512" customWidth="1"/>
    <col min="13842" max="13842" width="12" style="512" customWidth="1"/>
    <col min="13843" max="13844" width="15.140625" style="512" customWidth="1"/>
    <col min="13845" max="13846" width="13" style="512" customWidth="1"/>
    <col min="13847" max="13848" width="14" style="512" customWidth="1"/>
    <col min="13849" max="13849" width="17.85546875" style="512" customWidth="1"/>
    <col min="13850" max="13850" width="15.7109375" style="512" customWidth="1"/>
    <col min="13851" max="13851" width="17.5703125" style="512" customWidth="1"/>
    <col min="13852" max="13853" width="13.5703125" style="512" customWidth="1"/>
    <col min="13854" max="13854" width="15.7109375" style="512" customWidth="1"/>
    <col min="13855" max="13855" width="15.28515625" style="512" customWidth="1"/>
    <col min="13856" max="13856" width="15.5703125" style="512" customWidth="1"/>
    <col min="13857" max="13857" width="17.28515625" style="512" customWidth="1"/>
    <col min="13858" max="13858" width="15.42578125" style="512" customWidth="1"/>
    <col min="13859" max="13859" width="17.5703125" style="512" customWidth="1"/>
    <col min="13860" max="13860" width="15.42578125" style="512" customWidth="1"/>
    <col min="13861" max="13861" width="17.42578125" style="512" customWidth="1"/>
    <col min="13862" max="13862" width="12.85546875" style="512" customWidth="1"/>
    <col min="13863" max="13863" width="15.5703125" style="512" customWidth="1"/>
    <col min="13864" max="13864" width="5.42578125" style="512" customWidth="1"/>
    <col min="13865" max="13865" width="13.28515625" style="512" customWidth="1"/>
    <col min="13866" max="13866" width="11.42578125" style="512" customWidth="1"/>
    <col min="13867" max="14008" width="10.7109375" style="512" customWidth="1"/>
    <col min="14009" max="14080" width="9.140625" style="512"/>
    <col min="14081" max="14081" width="3.140625" style="512" customWidth="1"/>
    <col min="14082" max="14082" width="49" style="512" customWidth="1"/>
    <col min="14083" max="14083" width="20.28515625" style="512" customWidth="1"/>
    <col min="14084" max="14084" width="13" style="512" customWidth="1"/>
    <col min="14085" max="14085" width="18.7109375" style="512" customWidth="1"/>
    <col min="14086" max="14086" width="18.85546875" style="512" customWidth="1"/>
    <col min="14087" max="14087" width="13.85546875" style="512" customWidth="1"/>
    <col min="14088" max="14088" width="14.85546875" style="512" customWidth="1"/>
    <col min="14089" max="14089" width="14.5703125" style="512" customWidth="1"/>
    <col min="14090" max="14090" width="15.5703125" style="512" customWidth="1"/>
    <col min="14091" max="14091" width="13" style="512" customWidth="1"/>
    <col min="14092" max="14092" width="15.85546875" style="512" customWidth="1"/>
    <col min="14093" max="14093" width="15.140625" style="512" customWidth="1"/>
    <col min="14094" max="14094" width="13.85546875" style="512" customWidth="1"/>
    <col min="14095" max="14095" width="15.5703125" style="512" customWidth="1"/>
    <col min="14096" max="14096" width="18.28515625" style="512" customWidth="1"/>
    <col min="14097" max="14097" width="18.5703125" style="512" customWidth="1"/>
    <col min="14098" max="14098" width="12" style="512" customWidth="1"/>
    <col min="14099" max="14100" width="15.140625" style="512" customWidth="1"/>
    <col min="14101" max="14102" width="13" style="512" customWidth="1"/>
    <col min="14103" max="14104" width="14" style="512" customWidth="1"/>
    <col min="14105" max="14105" width="17.85546875" style="512" customWidth="1"/>
    <col min="14106" max="14106" width="15.7109375" style="512" customWidth="1"/>
    <col min="14107" max="14107" width="17.5703125" style="512" customWidth="1"/>
    <col min="14108" max="14109" width="13.5703125" style="512" customWidth="1"/>
    <col min="14110" max="14110" width="15.7109375" style="512" customWidth="1"/>
    <col min="14111" max="14111" width="15.28515625" style="512" customWidth="1"/>
    <col min="14112" max="14112" width="15.5703125" style="512" customWidth="1"/>
    <col min="14113" max="14113" width="17.28515625" style="512" customWidth="1"/>
    <col min="14114" max="14114" width="15.42578125" style="512" customWidth="1"/>
    <col min="14115" max="14115" width="17.5703125" style="512" customWidth="1"/>
    <col min="14116" max="14116" width="15.42578125" style="512" customWidth="1"/>
    <col min="14117" max="14117" width="17.42578125" style="512" customWidth="1"/>
    <col min="14118" max="14118" width="12.85546875" style="512" customWidth="1"/>
    <col min="14119" max="14119" width="15.5703125" style="512" customWidth="1"/>
    <col min="14120" max="14120" width="5.42578125" style="512" customWidth="1"/>
    <col min="14121" max="14121" width="13.28515625" style="512" customWidth="1"/>
    <col min="14122" max="14122" width="11.42578125" style="512" customWidth="1"/>
    <col min="14123" max="14264" width="10.7109375" style="512" customWidth="1"/>
    <col min="14265" max="14336" width="9.140625" style="512"/>
    <col min="14337" max="14337" width="3.140625" style="512" customWidth="1"/>
    <col min="14338" max="14338" width="49" style="512" customWidth="1"/>
    <col min="14339" max="14339" width="20.28515625" style="512" customWidth="1"/>
    <col min="14340" max="14340" width="13" style="512" customWidth="1"/>
    <col min="14341" max="14341" width="18.7109375" style="512" customWidth="1"/>
    <col min="14342" max="14342" width="18.85546875" style="512" customWidth="1"/>
    <col min="14343" max="14343" width="13.85546875" style="512" customWidth="1"/>
    <col min="14344" max="14344" width="14.85546875" style="512" customWidth="1"/>
    <col min="14345" max="14345" width="14.5703125" style="512" customWidth="1"/>
    <col min="14346" max="14346" width="15.5703125" style="512" customWidth="1"/>
    <col min="14347" max="14347" width="13" style="512" customWidth="1"/>
    <col min="14348" max="14348" width="15.85546875" style="512" customWidth="1"/>
    <col min="14349" max="14349" width="15.140625" style="512" customWidth="1"/>
    <col min="14350" max="14350" width="13.85546875" style="512" customWidth="1"/>
    <col min="14351" max="14351" width="15.5703125" style="512" customWidth="1"/>
    <col min="14352" max="14352" width="18.28515625" style="512" customWidth="1"/>
    <col min="14353" max="14353" width="18.5703125" style="512" customWidth="1"/>
    <col min="14354" max="14354" width="12" style="512" customWidth="1"/>
    <col min="14355" max="14356" width="15.140625" style="512" customWidth="1"/>
    <col min="14357" max="14358" width="13" style="512" customWidth="1"/>
    <col min="14359" max="14360" width="14" style="512" customWidth="1"/>
    <col min="14361" max="14361" width="17.85546875" style="512" customWidth="1"/>
    <col min="14362" max="14362" width="15.7109375" style="512" customWidth="1"/>
    <col min="14363" max="14363" width="17.5703125" style="512" customWidth="1"/>
    <col min="14364" max="14365" width="13.5703125" style="512" customWidth="1"/>
    <col min="14366" max="14366" width="15.7109375" style="512" customWidth="1"/>
    <col min="14367" max="14367" width="15.28515625" style="512" customWidth="1"/>
    <col min="14368" max="14368" width="15.5703125" style="512" customWidth="1"/>
    <col min="14369" max="14369" width="17.28515625" style="512" customWidth="1"/>
    <col min="14370" max="14370" width="15.42578125" style="512" customWidth="1"/>
    <col min="14371" max="14371" width="17.5703125" style="512" customWidth="1"/>
    <col min="14372" max="14372" width="15.42578125" style="512" customWidth="1"/>
    <col min="14373" max="14373" width="17.42578125" style="512" customWidth="1"/>
    <col min="14374" max="14374" width="12.85546875" style="512" customWidth="1"/>
    <col min="14375" max="14375" width="15.5703125" style="512" customWidth="1"/>
    <col min="14376" max="14376" width="5.42578125" style="512" customWidth="1"/>
    <col min="14377" max="14377" width="13.28515625" style="512" customWidth="1"/>
    <col min="14378" max="14378" width="11.42578125" style="512" customWidth="1"/>
    <col min="14379" max="14520" width="10.7109375" style="512" customWidth="1"/>
    <col min="14521" max="14592" width="9.140625" style="512"/>
    <col min="14593" max="14593" width="3.140625" style="512" customWidth="1"/>
    <col min="14594" max="14594" width="49" style="512" customWidth="1"/>
    <col min="14595" max="14595" width="20.28515625" style="512" customWidth="1"/>
    <col min="14596" max="14596" width="13" style="512" customWidth="1"/>
    <col min="14597" max="14597" width="18.7109375" style="512" customWidth="1"/>
    <col min="14598" max="14598" width="18.85546875" style="512" customWidth="1"/>
    <col min="14599" max="14599" width="13.85546875" style="512" customWidth="1"/>
    <col min="14600" max="14600" width="14.85546875" style="512" customWidth="1"/>
    <col min="14601" max="14601" width="14.5703125" style="512" customWidth="1"/>
    <col min="14602" max="14602" width="15.5703125" style="512" customWidth="1"/>
    <col min="14603" max="14603" width="13" style="512" customWidth="1"/>
    <col min="14604" max="14604" width="15.85546875" style="512" customWidth="1"/>
    <col min="14605" max="14605" width="15.140625" style="512" customWidth="1"/>
    <col min="14606" max="14606" width="13.85546875" style="512" customWidth="1"/>
    <col min="14607" max="14607" width="15.5703125" style="512" customWidth="1"/>
    <col min="14608" max="14608" width="18.28515625" style="512" customWidth="1"/>
    <col min="14609" max="14609" width="18.5703125" style="512" customWidth="1"/>
    <col min="14610" max="14610" width="12" style="512" customWidth="1"/>
    <col min="14611" max="14612" width="15.140625" style="512" customWidth="1"/>
    <col min="14613" max="14614" width="13" style="512" customWidth="1"/>
    <col min="14615" max="14616" width="14" style="512" customWidth="1"/>
    <col min="14617" max="14617" width="17.85546875" style="512" customWidth="1"/>
    <col min="14618" max="14618" width="15.7109375" style="512" customWidth="1"/>
    <col min="14619" max="14619" width="17.5703125" style="512" customWidth="1"/>
    <col min="14620" max="14621" width="13.5703125" style="512" customWidth="1"/>
    <col min="14622" max="14622" width="15.7109375" style="512" customWidth="1"/>
    <col min="14623" max="14623" width="15.28515625" style="512" customWidth="1"/>
    <col min="14624" max="14624" width="15.5703125" style="512" customWidth="1"/>
    <col min="14625" max="14625" width="17.28515625" style="512" customWidth="1"/>
    <col min="14626" max="14626" width="15.42578125" style="512" customWidth="1"/>
    <col min="14627" max="14627" width="17.5703125" style="512" customWidth="1"/>
    <col min="14628" max="14628" width="15.42578125" style="512" customWidth="1"/>
    <col min="14629" max="14629" width="17.42578125" style="512" customWidth="1"/>
    <col min="14630" max="14630" width="12.85546875" style="512" customWidth="1"/>
    <col min="14631" max="14631" width="15.5703125" style="512" customWidth="1"/>
    <col min="14632" max="14632" width="5.42578125" style="512" customWidth="1"/>
    <col min="14633" max="14633" width="13.28515625" style="512" customWidth="1"/>
    <col min="14634" max="14634" width="11.42578125" style="512" customWidth="1"/>
    <col min="14635" max="14776" width="10.7109375" style="512" customWidth="1"/>
    <col min="14777" max="14848" width="9.140625" style="512"/>
    <col min="14849" max="14849" width="3.140625" style="512" customWidth="1"/>
    <col min="14850" max="14850" width="49" style="512" customWidth="1"/>
    <col min="14851" max="14851" width="20.28515625" style="512" customWidth="1"/>
    <col min="14852" max="14852" width="13" style="512" customWidth="1"/>
    <col min="14853" max="14853" width="18.7109375" style="512" customWidth="1"/>
    <col min="14854" max="14854" width="18.85546875" style="512" customWidth="1"/>
    <col min="14855" max="14855" width="13.85546875" style="512" customWidth="1"/>
    <col min="14856" max="14856" width="14.85546875" style="512" customWidth="1"/>
    <col min="14857" max="14857" width="14.5703125" style="512" customWidth="1"/>
    <col min="14858" max="14858" width="15.5703125" style="512" customWidth="1"/>
    <col min="14859" max="14859" width="13" style="512" customWidth="1"/>
    <col min="14860" max="14860" width="15.85546875" style="512" customWidth="1"/>
    <col min="14861" max="14861" width="15.140625" style="512" customWidth="1"/>
    <col min="14862" max="14862" width="13.85546875" style="512" customWidth="1"/>
    <col min="14863" max="14863" width="15.5703125" style="512" customWidth="1"/>
    <col min="14864" max="14864" width="18.28515625" style="512" customWidth="1"/>
    <col min="14865" max="14865" width="18.5703125" style="512" customWidth="1"/>
    <col min="14866" max="14866" width="12" style="512" customWidth="1"/>
    <col min="14867" max="14868" width="15.140625" style="512" customWidth="1"/>
    <col min="14869" max="14870" width="13" style="512" customWidth="1"/>
    <col min="14871" max="14872" width="14" style="512" customWidth="1"/>
    <col min="14873" max="14873" width="17.85546875" style="512" customWidth="1"/>
    <col min="14874" max="14874" width="15.7109375" style="512" customWidth="1"/>
    <col min="14875" max="14875" width="17.5703125" style="512" customWidth="1"/>
    <col min="14876" max="14877" width="13.5703125" style="512" customWidth="1"/>
    <col min="14878" max="14878" width="15.7109375" style="512" customWidth="1"/>
    <col min="14879" max="14879" width="15.28515625" style="512" customWidth="1"/>
    <col min="14880" max="14880" width="15.5703125" style="512" customWidth="1"/>
    <col min="14881" max="14881" width="17.28515625" style="512" customWidth="1"/>
    <col min="14882" max="14882" width="15.42578125" style="512" customWidth="1"/>
    <col min="14883" max="14883" width="17.5703125" style="512" customWidth="1"/>
    <col min="14884" max="14884" width="15.42578125" style="512" customWidth="1"/>
    <col min="14885" max="14885" width="17.42578125" style="512" customWidth="1"/>
    <col min="14886" max="14886" width="12.85546875" style="512" customWidth="1"/>
    <col min="14887" max="14887" width="15.5703125" style="512" customWidth="1"/>
    <col min="14888" max="14888" width="5.42578125" style="512" customWidth="1"/>
    <col min="14889" max="14889" width="13.28515625" style="512" customWidth="1"/>
    <col min="14890" max="14890" width="11.42578125" style="512" customWidth="1"/>
    <col min="14891" max="15032" width="10.7109375" style="512" customWidth="1"/>
    <col min="15033" max="15104" width="9.140625" style="512"/>
    <col min="15105" max="15105" width="3.140625" style="512" customWidth="1"/>
    <col min="15106" max="15106" width="49" style="512" customWidth="1"/>
    <col min="15107" max="15107" width="20.28515625" style="512" customWidth="1"/>
    <col min="15108" max="15108" width="13" style="512" customWidth="1"/>
    <col min="15109" max="15109" width="18.7109375" style="512" customWidth="1"/>
    <col min="15110" max="15110" width="18.85546875" style="512" customWidth="1"/>
    <col min="15111" max="15111" width="13.85546875" style="512" customWidth="1"/>
    <col min="15112" max="15112" width="14.85546875" style="512" customWidth="1"/>
    <col min="15113" max="15113" width="14.5703125" style="512" customWidth="1"/>
    <col min="15114" max="15114" width="15.5703125" style="512" customWidth="1"/>
    <col min="15115" max="15115" width="13" style="512" customWidth="1"/>
    <col min="15116" max="15116" width="15.85546875" style="512" customWidth="1"/>
    <col min="15117" max="15117" width="15.140625" style="512" customWidth="1"/>
    <col min="15118" max="15118" width="13.85546875" style="512" customWidth="1"/>
    <col min="15119" max="15119" width="15.5703125" style="512" customWidth="1"/>
    <col min="15120" max="15120" width="18.28515625" style="512" customWidth="1"/>
    <col min="15121" max="15121" width="18.5703125" style="512" customWidth="1"/>
    <col min="15122" max="15122" width="12" style="512" customWidth="1"/>
    <col min="15123" max="15124" width="15.140625" style="512" customWidth="1"/>
    <col min="15125" max="15126" width="13" style="512" customWidth="1"/>
    <col min="15127" max="15128" width="14" style="512" customWidth="1"/>
    <col min="15129" max="15129" width="17.85546875" style="512" customWidth="1"/>
    <col min="15130" max="15130" width="15.7109375" style="512" customWidth="1"/>
    <col min="15131" max="15131" width="17.5703125" style="512" customWidth="1"/>
    <col min="15132" max="15133" width="13.5703125" style="512" customWidth="1"/>
    <col min="15134" max="15134" width="15.7109375" style="512" customWidth="1"/>
    <col min="15135" max="15135" width="15.28515625" style="512" customWidth="1"/>
    <col min="15136" max="15136" width="15.5703125" style="512" customWidth="1"/>
    <col min="15137" max="15137" width="17.28515625" style="512" customWidth="1"/>
    <col min="15138" max="15138" width="15.42578125" style="512" customWidth="1"/>
    <col min="15139" max="15139" width="17.5703125" style="512" customWidth="1"/>
    <col min="15140" max="15140" width="15.42578125" style="512" customWidth="1"/>
    <col min="15141" max="15141" width="17.42578125" style="512" customWidth="1"/>
    <col min="15142" max="15142" width="12.85546875" style="512" customWidth="1"/>
    <col min="15143" max="15143" width="15.5703125" style="512" customWidth="1"/>
    <col min="15144" max="15144" width="5.42578125" style="512" customWidth="1"/>
    <col min="15145" max="15145" width="13.28515625" style="512" customWidth="1"/>
    <col min="15146" max="15146" width="11.42578125" style="512" customWidth="1"/>
    <col min="15147" max="15288" width="10.7109375" style="512" customWidth="1"/>
    <col min="15289" max="15360" width="9.140625" style="512"/>
    <col min="15361" max="15361" width="3.140625" style="512" customWidth="1"/>
    <col min="15362" max="15362" width="49" style="512" customWidth="1"/>
    <col min="15363" max="15363" width="20.28515625" style="512" customWidth="1"/>
    <col min="15364" max="15364" width="13" style="512" customWidth="1"/>
    <col min="15365" max="15365" width="18.7109375" style="512" customWidth="1"/>
    <col min="15366" max="15366" width="18.85546875" style="512" customWidth="1"/>
    <col min="15367" max="15367" width="13.85546875" style="512" customWidth="1"/>
    <col min="15368" max="15368" width="14.85546875" style="512" customWidth="1"/>
    <col min="15369" max="15369" width="14.5703125" style="512" customWidth="1"/>
    <col min="15370" max="15370" width="15.5703125" style="512" customWidth="1"/>
    <col min="15371" max="15371" width="13" style="512" customWidth="1"/>
    <col min="15372" max="15372" width="15.85546875" style="512" customWidth="1"/>
    <col min="15373" max="15373" width="15.140625" style="512" customWidth="1"/>
    <col min="15374" max="15374" width="13.85546875" style="512" customWidth="1"/>
    <col min="15375" max="15375" width="15.5703125" style="512" customWidth="1"/>
    <col min="15376" max="15376" width="18.28515625" style="512" customWidth="1"/>
    <col min="15377" max="15377" width="18.5703125" style="512" customWidth="1"/>
    <col min="15378" max="15378" width="12" style="512" customWidth="1"/>
    <col min="15379" max="15380" width="15.140625" style="512" customWidth="1"/>
    <col min="15381" max="15382" width="13" style="512" customWidth="1"/>
    <col min="15383" max="15384" width="14" style="512" customWidth="1"/>
    <col min="15385" max="15385" width="17.85546875" style="512" customWidth="1"/>
    <col min="15386" max="15386" width="15.7109375" style="512" customWidth="1"/>
    <col min="15387" max="15387" width="17.5703125" style="512" customWidth="1"/>
    <col min="15388" max="15389" width="13.5703125" style="512" customWidth="1"/>
    <col min="15390" max="15390" width="15.7109375" style="512" customWidth="1"/>
    <col min="15391" max="15391" width="15.28515625" style="512" customWidth="1"/>
    <col min="15392" max="15392" width="15.5703125" style="512" customWidth="1"/>
    <col min="15393" max="15393" width="17.28515625" style="512" customWidth="1"/>
    <col min="15394" max="15394" width="15.42578125" style="512" customWidth="1"/>
    <col min="15395" max="15395" width="17.5703125" style="512" customWidth="1"/>
    <col min="15396" max="15396" width="15.42578125" style="512" customWidth="1"/>
    <col min="15397" max="15397" width="17.42578125" style="512" customWidth="1"/>
    <col min="15398" max="15398" width="12.85546875" style="512" customWidth="1"/>
    <col min="15399" max="15399" width="15.5703125" style="512" customWidth="1"/>
    <col min="15400" max="15400" width="5.42578125" style="512" customWidth="1"/>
    <col min="15401" max="15401" width="13.28515625" style="512" customWidth="1"/>
    <col min="15402" max="15402" width="11.42578125" style="512" customWidth="1"/>
    <col min="15403" max="15544" width="10.7109375" style="512" customWidth="1"/>
    <col min="15545" max="15616" width="9.140625" style="512"/>
    <col min="15617" max="15617" width="3.140625" style="512" customWidth="1"/>
    <col min="15618" max="15618" width="49" style="512" customWidth="1"/>
    <col min="15619" max="15619" width="20.28515625" style="512" customWidth="1"/>
    <col min="15620" max="15620" width="13" style="512" customWidth="1"/>
    <col min="15621" max="15621" width="18.7109375" style="512" customWidth="1"/>
    <col min="15622" max="15622" width="18.85546875" style="512" customWidth="1"/>
    <col min="15623" max="15623" width="13.85546875" style="512" customWidth="1"/>
    <col min="15624" max="15624" width="14.85546875" style="512" customWidth="1"/>
    <col min="15625" max="15625" width="14.5703125" style="512" customWidth="1"/>
    <col min="15626" max="15626" width="15.5703125" style="512" customWidth="1"/>
    <col min="15627" max="15627" width="13" style="512" customWidth="1"/>
    <col min="15628" max="15628" width="15.85546875" style="512" customWidth="1"/>
    <col min="15629" max="15629" width="15.140625" style="512" customWidth="1"/>
    <col min="15630" max="15630" width="13.85546875" style="512" customWidth="1"/>
    <col min="15631" max="15631" width="15.5703125" style="512" customWidth="1"/>
    <col min="15632" max="15632" width="18.28515625" style="512" customWidth="1"/>
    <col min="15633" max="15633" width="18.5703125" style="512" customWidth="1"/>
    <col min="15634" max="15634" width="12" style="512" customWidth="1"/>
    <col min="15635" max="15636" width="15.140625" style="512" customWidth="1"/>
    <col min="15637" max="15638" width="13" style="512" customWidth="1"/>
    <col min="15639" max="15640" width="14" style="512" customWidth="1"/>
    <col min="15641" max="15641" width="17.85546875" style="512" customWidth="1"/>
    <col min="15642" max="15642" width="15.7109375" style="512" customWidth="1"/>
    <col min="15643" max="15643" width="17.5703125" style="512" customWidth="1"/>
    <col min="15644" max="15645" width="13.5703125" style="512" customWidth="1"/>
    <col min="15646" max="15646" width="15.7109375" style="512" customWidth="1"/>
    <col min="15647" max="15647" width="15.28515625" style="512" customWidth="1"/>
    <col min="15648" max="15648" width="15.5703125" style="512" customWidth="1"/>
    <col min="15649" max="15649" width="17.28515625" style="512" customWidth="1"/>
    <col min="15650" max="15650" width="15.42578125" style="512" customWidth="1"/>
    <col min="15651" max="15651" width="17.5703125" style="512" customWidth="1"/>
    <col min="15652" max="15652" width="15.42578125" style="512" customWidth="1"/>
    <col min="15653" max="15653" width="17.42578125" style="512" customWidth="1"/>
    <col min="15654" max="15654" width="12.85546875" style="512" customWidth="1"/>
    <col min="15655" max="15655" width="15.5703125" style="512" customWidth="1"/>
    <col min="15656" max="15656" width="5.42578125" style="512" customWidth="1"/>
    <col min="15657" max="15657" width="13.28515625" style="512" customWidth="1"/>
    <col min="15658" max="15658" width="11.42578125" style="512" customWidth="1"/>
    <col min="15659" max="15800" width="10.7109375" style="512" customWidth="1"/>
    <col min="15801" max="15872" width="9.140625" style="512"/>
    <col min="15873" max="15873" width="3.140625" style="512" customWidth="1"/>
    <col min="15874" max="15874" width="49" style="512" customWidth="1"/>
    <col min="15875" max="15875" width="20.28515625" style="512" customWidth="1"/>
    <col min="15876" max="15876" width="13" style="512" customWidth="1"/>
    <col min="15877" max="15877" width="18.7109375" style="512" customWidth="1"/>
    <col min="15878" max="15878" width="18.85546875" style="512" customWidth="1"/>
    <col min="15879" max="15879" width="13.85546875" style="512" customWidth="1"/>
    <col min="15880" max="15880" width="14.85546875" style="512" customWidth="1"/>
    <col min="15881" max="15881" width="14.5703125" style="512" customWidth="1"/>
    <col min="15882" max="15882" width="15.5703125" style="512" customWidth="1"/>
    <col min="15883" max="15883" width="13" style="512" customWidth="1"/>
    <col min="15884" max="15884" width="15.85546875" style="512" customWidth="1"/>
    <col min="15885" max="15885" width="15.140625" style="512" customWidth="1"/>
    <col min="15886" max="15886" width="13.85546875" style="512" customWidth="1"/>
    <col min="15887" max="15887" width="15.5703125" style="512" customWidth="1"/>
    <col min="15888" max="15888" width="18.28515625" style="512" customWidth="1"/>
    <col min="15889" max="15889" width="18.5703125" style="512" customWidth="1"/>
    <col min="15890" max="15890" width="12" style="512" customWidth="1"/>
    <col min="15891" max="15892" width="15.140625" style="512" customWidth="1"/>
    <col min="15893" max="15894" width="13" style="512" customWidth="1"/>
    <col min="15895" max="15896" width="14" style="512" customWidth="1"/>
    <col min="15897" max="15897" width="17.85546875" style="512" customWidth="1"/>
    <col min="15898" max="15898" width="15.7109375" style="512" customWidth="1"/>
    <col min="15899" max="15899" width="17.5703125" style="512" customWidth="1"/>
    <col min="15900" max="15901" width="13.5703125" style="512" customWidth="1"/>
    <col min="15902" max="15902" width="15.7109375" style="512" customWidth="1"/>
    <col min="15903" max="15903" width="15.28515625" style="512" customWidth="1"/>
    <col min="15904" max="15904" width="15.5703125" style="512" customWidth="1"/>
    <col min="15905" max="15905" width="17.28515625" style="512" customWidth="1"/>
    <col min="15906" max="15906" width="15.42578125" style="512" customWidth="1"/>
    <col min="15907" max="15907" width="17.5703125" style="512" customWidth="1"/>
    <col min="15908" max="15908" width="15.42578125" style="512" customWidth="1"/>
    <col min="15909" max="15909" width="17.42578125" style="512" customWidth="1"/>
    <col min="15910" max="15910" width="12.85546875" style="512" customWidth="1"/>
    <col min="15911" max="15911" width="15.5703125" style="512" customWidth="1"/>
    <col min="15912" max="15912" width="5.42578125" style="512" customWidth="1"/>
    <col min="15913" max="15913" width="13.28515625" style="512" customWidth="1"/>
    <col min="15914" max="15914" width="11.42578125" style="512" customWidth="1"/>
    <col min="15915" max="16056" width="10.7109375" style="512" customWidth="1"/>
    <col min="16057" max="16128" width="9.140625" style="512"/>
    <col min="16129" max="16129" width="3.140625" style="512" customWidth="1"/>
    <col min="16130" max="16130" width="49" style="512" customWidth="1"/>
    <col min="16131" max="16131" width="20.28515625" style="512" customWidth="1"/>
    <col min="16132" max="16132" width="13" style="512" customWidth="1"/>
    <col min="16133" max="16133" width="18.7109375" style="512" customWidth="1"/>
    <col min="16134" max="16134" width="18.85546875" style="512" customWidth="1"/>
    <col min="16135" max="16135" width="13.85546875" style="512" customWidth="1"/>
    <col min="16136" max="16136" width="14.85546875" style="512" customWidth="1"/>
    <col min="16137" max="16137" width="14.5703125" style="512" customWidth="1"/>
    <col min="16138" max="16138" width="15.5703125" style="512" customWidth="1"/>
    <col min="16139" max="16139" width="13" style="512" customWidth="1"/>
    <col min="16140" max="16140" width="15.85546875" style="512" customWidth="1"/>
    <col min="16141" max="16141" width="15.140625" style="512" customWidth="1"/>
    <col min="16142" max="16142" width="13.85546875" style="512" customWidth="1"/>
    <col min="16143" max="16143" width="15.5703125" style="512" customWidth="1"/>
    <col min="16144" max="16144" width="18.28515625" style="512" customWidth="1"/>
    <col min="16145" max="16145" width="18.5703125" style="512" customWidth="1"/>
    <col min="16146" max="16146" width="12" style="512" customWidth="1"/>
    <col min="16147" max="16148" width="15.140625" style="512" customWidth="1"/>
    <col min="16149" max="16150" width="13" style="512" customWidth="1"/>
    <col min="16151" max="16152" width="14" style="512" customWidth="1"/>
    <col min="16153" max="16153" width="17.85546875" style="512" customWidth="1"/>
    <col min="16154" max="16154" width="15.7109375" style="512" customWidth="1"/>
    <col min="16155" max="16155" width="17.5703125" style="512" customWidth="1"/>
    <col min="16156" max="16157" width="13.5703125" style="512" customWidth="1"/>
    <col min="16158" max="16158" width="15.7109375" style="512" customWidth="1"/>
    <col min="16159" max="16159" width="15.28515625" style="512" customWidth="1"/>
    <col min="16160" max="16160" width="15.5703125" style="512" customWidth="1"/>
    <col min="16161" max="16161" width="17.28515625" style="512" customWidth="1"/>
    <col min="16162" max="16162" width="15.42578125" style="512" customWidth="1"/>
    <col min="16163" max="16163" width="17.5703125" style="512" customWidth="1"/>
    <col min="16164" max="16164" width="15.42578125" style="512" customWidth="1"/>
    <col min="16165" max="16165" width="17.42578125" style="512" customWidth="1"/>
    <col min="16166" max="16166" width="12.85546875" style="512" customWidth="1"/>
    <col min="16167" max="16167" width="15.5703125" style="512" customWidth="1"/>
    <col min="16168" max="16168" width="5.42578125" style="512" customWidth="1"/>
    <col min="16169" max="16169" width="13.28515625" style="512" customWidth="1"/>
    <col min="16170" max="16170" width="11.42578125" style="512" customWidth="1"/>
    <col min="16171" max="16312" width="10.7109375" style="512" customWidth="1"/>
    <col min="16313" max="16384" width="9.140625" style="512"/>
  </cols>
  <sheetData>
    <row r="1" spans="2:43" ht="27.75" x14ac:dyDescent="0.4">
      <c r="B1" s="511"/>
      <c r="E1" s="511"/>
      <c r="F1" s="511"/>
      <c r="AI1" s="513" t="s">
        <v>202</v>
      </c>
      <c r="AJ1" s="513"/>
      <c r="AK1" s="514" t="s">
        <v>203</v>
      </c>
      <c r="AL1" s="514"/>
    </row>
    <row r="2" spans="2:43" ht="26.25" x14ac:dyDescent="0.4">
      <c r="B2" s="511"/>
      <c r="E2" s="511"/>
      <c r="F2" s="511"/>
      <c r="G2" s="515" t="s">
        <v>428</v>
      </c>
      <c r="Y2" s="512" t="s">
        <v>204</v>
      </c>
      <c r="AH2" s="513"/>
    </row>
    <row r="3" spans="2:43" ht="26.25" customHeight="1" x14ac:dyDescent="0.3">
      <c r="B3" s="516"/>
      <c r="C3" s="517"/>
      <c r="D3" s="517"/>
      <c r="E3" s="516"/>
      <c r="F3" s="516"/>
      <c r="G3" s="518"/>
      <c r="H3" s="518"/>
      <c r="I3" s="518"/>
      <c r="J3" s="518"/>
      <c r="K3" s="519" t="s">
        <v>205</v>
      </c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8"/>
      <c r="AL3" s="518"/>
    </row>
    <row r="4" spans="2:43" ht="26.25" customHeight="1" thickBot="1" x14ac:dyDescent="0.25">
      <c r="B4" s="520"/>
      <c r="C4" s="521"/>
      <c r="D4" s="521"/>
      <c r="E4" s="520"/>
      <c r="F4" s="520"/>
      <c r="G4" s="522"/>
      <c r="H4" s="522"/>
      <c r="I4" s="522"/>
      <c r="J4" s="522"/>
      <c r="K4" s="962" t="s">
        <v>206</v>
      </c>
      <c r="L4" s="962"/>
      <c r="M4" s="962"/>
      <c r="N4" s="962"/>
      <c r="O4" s="518"/>
      <c r="P4" s="518"/>
      <c r="Q4" s="518"/>
      <c r="R4" s="518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</row>
    <row r="5" spans="2:43" s="523" customFormat="1" ht="46.5" customHeight="1" thickTop="1" thickBot="1" x14ac:dyDescent="0.3">
      <c r="B5" s="963" t="s">
        <v>426</v>
      </c>
      <c r="C5" s="964" t="s">
        <v>207</v>
      </c>
      <c r="D5" s="964"/>
      <c r="E5" s="965" t="s">
        <v>208</v>
      </c>
      <c r="F5" s="966" t="s">
        <v>209</v>
      </c>
      <c r="G5" s="964" t="s">
        <v>210</v>
      </c>
      <c r="H5" s="964"/>
      <c r="I5" s="964"/>
      <c r="J5" s="964"/>
      <c r="K5" s="967" t="s">
        <v>211</v>
      </c>
      <c r="L5" s="967"/>
      <c r="M5" s="967"/>
      <c r="N5" s="967"/>
      <c r="O5" s="980" t="s">
        <v>212</v>
      </c>
      <c r="P5" s="980"/>
      <c r="Q5" s="980"/>
      <c r="R5" s="980"/>
      <c r="S5" s="981" t="s">
        <v>213</v>
      </c>
      <c r="T5" s="981"/>
      <c r="U5" s="981"/>
      <c r="V5" s="981"/>
      <c r="W5" s="981"/>
      <c r="X5" s="981"/>
      <c r="Y5" s="981"/>
      <c r="Z5" s="981"/>
      <c r="AA5" s="981"/>
      <c r="AB5" s="981"/>
      <c r="AC5" s="981"/>
      <c r="AD5" s="981"/>
      <c r="AE5" s="981"/>
      <c r="AF5" s="964" t="s">
        <v>214</v>
      </c>
      <c r="AG5" s="982" t="s">
        <v>215</v>
      </c>
      <c r="AH5" s="983" t="s">
        <v>216</v>
      </c>
      <c r="AI5" s="964" t="s">
        <v>217</v>
      </c>
      <c r="AJ5" s="964"/>
      <c r="AK5" s="974" t="s">
        <v>218</v>
      </c>
      <c r="AL5" s="975" t="s">
        <v>219</v>
      </c>
      <c r="AM5" s="975" t="s">
        <v>220</v>
      </c>
    </row>
    <row r="6" spans="2:43" s="524" customFormat="1" ht="13.5" customHeight="1" thickTop="1" thickBot="1" x14ac:dyDescent="0.3">
      <c r="B6" s="963"/>
      <c r="C6" s="964"/>
      <c r="D6" s="964"/>
      <c r="E6" s="965"/>
      <c r="F6" s="966"/>
      <c r="G6" s="964"/>
      <c r="H6" s="964"/>
      <c r="I6" s="964"/>
      <c r="J6" s="964"/>
      <c r="K6" s="967"/>
      <c r="L6" s="967"/>
      <c r="M6" s="967"/>
      <c r="N6" s="967"/>
      <c r="O6" s="980"/>
      <c r="P6" s="980"/>
      <c r="Q6" s="980"/>
      <c r="R6" s="980"/>
      <c r="S6" s="976" t="s">
        <v>221</v>
      </c>
      <c r="T6" s="976"/>
      <c r="U6" s="976"/>
      <c r="V6" s="976"/>
      <c r="W6" s="977" t="s">
        <v>222</v>
      </c>
      <c r="X6" s="977"/>
      <c r="Y6" s="977"/>
      <c r="Z6" s="977"/>
      <c r="AA6" s="977"/>
      <c r="AB6" s="977"/>
      <c r="AC6" s="977"/>
      <c r="AD6" s="978" t="s">
        <v>223</v>
      </c>
      <c r="AE6" s="978"/>
      <c r="AF6" s="964"/>
      <c r="AG6" s="964"/>
      <c r="AH6" s="983"/>
      <c r="AI6" s="964"/>
      <c r="AJ6" s="964"/>
      <c r="AK6" s="974"/>
      <c r="AL6" s="975"/>
      <c r="AM6" s="975"/>
    </row>
    <row r="7" spans="2:43" s="524" customFormat="1" ht="31.5" customHeight="1" thickTop="1" thickBot="1" x14ac:dyDescent="0.3">
      <c r="B7" s="963"/>
      <c r="C7" s="968" t="s">
        <v>62</v>
      </c>
      <c r="D7" s="525" t="s">
        <v>224</v>
      </c>
      <c r="E7" s="965"/>
      <c r="F7" s="966"/>
      <c r="G7" s="964"/>
      <c r="H7" s="964"/>
      <c r="I7" s="964"/>
      <c r="J7" s="964"/>
      <c r="K7" s="967"/>
      <c r="L7" s="967"/>
      <c r="M7" s="967"/>
      <c r="N7" s="967"/>
      <c r="O7" s="980"/>
      <c r="P7" s="980"/>
      <c r="Q7" s="980"/>
      <c r="R7" s="980"/>
      <c r="S7" s="976"/>
      <c r="T7" s="976"/>
      <c r="U7" s="976"/>
      <c r="V7" s="976"/>
      <c r="W7" s="977"/>
      <c r="X7" s="977"/>
      <c r="Y7" s="977"/>
      <c r="Z7" s="977"/>
      <c r="AA7" s="977"/>
      <c r="AB7" s="977"/>
      <c r="AC7" s="977"/>
      <c r="AD7" s="978"/>
      <c r="AE7" s="978"/>
      <c r="AF7" s="964"/>
      <c r="AG7" s="964"/>
      <c r="AH7" s="983"/>
      <c r="AI7" s="968" t="s">
        <v>62</v>
      </c>
      <c r="AJ7" s="525" t="s">
        <v>224</v>
      </c>
      <c r="AK7" s="974"/>
      <c r="AL7" s="975"/>
      <c r="AM7" s="975"/>
    </row>
    <row r="8" spans="2:43" s="524" customFormat="1" ht="17.25" customHeight="1" thickTop="1" thickBot="1" x14ac:dyDescent="0.3">
      <c r="B8" s="963"/>
      <c r="C8" s="968"/>
      <c r="D8" s="969" t="s">
        <v>225</v>
      </c>
      <c r="E8" s="965"/>
      <c r="F8" s="966"/>
      <c r="G8" s="970" t="s">
        <v>226</v>
      </c>
      <c r="H8" s="973" t="s">
        <v>227</v>
      </c>
      <c r="I8" s="973" t="s">
        <v>228</v>
      </c>
      <c r="J8" s="984" t="s">
        <v>229</v>
      </c>
      <c r="K8" s="985" t="s">
        <v>226</v>
      </c>
      <c r="L8" s="973" t="s">
        <v>227</v>
      </c>
      <c r="M8" s="973" t="s">
        <v>228</v>
      </c>
      <c r="N8" s="988" t="s">
        <v>229</v>
      </c>
      <c r="O8" s="989" t="s">
        <v>230</v>
      </c>
      <c r="P8" s="980" t="s">
        <v>227</v>
      </c>
      <c r="Q8" s="980" t="s">
        <v>228</v>
      </c>
      <c r="R8" s="990" t="s">
        <v>229</v>
      </c>
      <c r="S8" s="991" t="s">
        <v>231</v>
      </c>
      <c r="T8" s="979" t="s">
        <v>227</v>
      </c>
      <c r="U8" s="973" t="s">
        <v>232</v>
      </c>
      <c r="V8" s="979" t="s">
        <v>233</v>
      </c>
      <c r="W8" s="971" t="s">
        <v>234</v>
      </c>
      <c r="X8" s="971" t="s">
        <v>235</v>
      </c>
      <c r="Y8" s="972" t="s">
        <v>236</v>
      </c>
      <c r="Z8" s="972"/>
      <c r="AA8" s="972"/>
      <c r="AB8" s="972" t="s">
        <v>237</v>
      </c>
      <c r="AC8" s="972" t="s">
        <v>238</v>
      </c>
      <c r="AD8" s="986" t="s">
        <v>239</v>
      </c>
      <c r="AE8" s="987" t="s">
        <v>227</v>
      </c>
      <c r="AF8" s="964"/>
      <c r="AG8" s="982"/>
      <c r="AH8" s="983"/>
      <c r="AI8" s="968"/>
      <c r="AJ8" s="969" t="s">
        <v>225</v>
      </c>
      <c r="AK8" s="974"/>
      <c r="AL8" s="975"/>
      <c r="AM8" s="975"/>
    </row>
    <row r="9" spans="2:43" s="524" customFormat="1" ht="60.75" customHeight="1" thickTop="1" thickBot="1" x14ac:dyDescent="0.3">
      <c r="B9" s="963"/>
      <c r="C9" s="968"/>
      <c r="D9" s="969"/>
      <c r="E9" s="965"/>
      <c r="F9" s="966"/>
      <c r="G9" s="970"/>
      <c r="H9" s="973"/>
      <c r="I9" s="973"/>
      <c r="J9" s="984"/>
      <c r="K9" s="985"/>
      <c r="L9" s="973"/>
      <c r="M9" s="973"/>
      <c r="N9" s="988"/>
      <c r="O9" s="989"/>
      <c r="P9" s="980"/>
      <c r="Q9" s="980"/>
      <c r="R9" s="990"/>
      <c r="S9" s="991"/>
      <c r="T9" s="979"/>
      <c r="U9" s="979"/>
      <c r="V9" s="979"/>
      <c r="W9" s="971"/>
      <c r="X9" s="971"/>
      <c r="Y9" s="526" t="s">
        <v>62</v>
      </c>
      <c r="Z9" s="527" t="s">
        <v>240</v>
      </c>
      <c r="AA9" s="527" t="s">
        <v>241</v>
      </c>
      <c r="AB9" s="972"/>
      <c r="AC9" s="972"/>
      <c r="AD9" s="986"/>
      <c r="AE9" s="987"/>
      <c r="AF9" s="528" t="s">
        <v>227</v>
      </c>
      <c r="AG9" s="982"/>
      <c r="AH9" s="983"/>
      <c r="AI9" s="968"/>
      <c r="AJ9" s="969"/>
      <c r="AK9" s="974"/>
      <c r="AL9" s="975"/>
      <c r="AM9" s="975"/>
    </row>
    <row r="10" spans="2:43" s="545" customFormat="1" ht="25.5" customHeight="1" thickTop="1" x14ac:dyDescent="0.25">
      <c r="B10" s="529" t="s">
        <v>90</v>
      </c>
      <c r="C10" s="530" t="s">
        <v>98</v>
      </c>
      <c r="D10" s="525" t="s">
        <v>98</v>
      </c>
      <c r="E10" s="530" t="s">
        <v>98</v>
      </c>
      <c r="F10" s="531" t="s">
        <v>98</v>
      </c>
      <c r="G10" s="530" t="s">
        <v>242</v>
      </c>
      <c r="H10" s="531" t="s">
        <v>243</v>
      </c>
      <c r="I10" s="531" t="s">
        <v>242</v>
      </c>
      <c r="J10" s="532" t="s">
        <v>244</v>
      </c>
      <c r="K10" s="531" t="s">
        <v>98</v>
      </c>
      <c r="L10" s="531" t="s">
        <v>98</v>
      </c>
      <c r="M10" s="531" t="s">
        <v>98</v>
      </c>
      <c r="N10" s="532" t="s">
        <v>244</v>
      </c>
      <c r="O10" s="533" t="s">
        <v>98</v>
      </c>
      <c r="P10" s="533" t="s">
        <v>98</v>
      </c>
      <c r="Q10" s="533" t="s">
        <v>98</v>
      </c>
      <c r="R10" s="534" t="s">
        <v>244</v>
      </c>
      <c r="S10" s="531" t="s">
        <v>98</v>
      </c>
      <c r="T10" s="535" t="s">
        <v>98</v>
      </c>
      <c r="U10" s="536" t="s">
        <v>244</v>
      </c>
      <c r="V10" s="536" t="s">
        <v>244</v>
      </c>
      <c r="W10" s="537" t="s">
        <v>98</v>
      </c>
      <c r="X10" s="537" t="s">
        <v>98</v>
      </c>
      <c r="Y10" s="537" t="s">
        <v>98</v>
      </c>
      <c r="Z10" s="537" t="s">
        <v>98</v>
      </c>
      <c r="AA10" s="537" t="s">
        <v>98</v>
      </c>
      <c r="AB10" s="537" t="s">
        <v>244</v>
      </c>
      <c r="AC10" s="537" t="s">
        <v>244</v>
      </c>
      <c r="AD10" s="538" t="s">
        <v>98</v>
      </c>
      <c r="AE10" s="539" t="s">
        <v>98</v>
      </c>
      <c r="AF10" s="540" t="s">
        <v>98</v>
      </c>
      <c r="AG10" s="541" t="s">
        <v>98</v>
      </c>
      <c r="AH10" s="542" t="s">
        <v>98</v>
      </c>
      <c r="AI10" s="530" t="s">
        <v>98</v>
      </c>
      <c r="AJ10" s="525" t="s">
        <v>98</v>
      </c>
      <c r="AK10" s="543" t="s">
        <v>98</v>
      </c>
      <c r="AL10" s="544" t="s">
        <v>98</v>
      </c>
      <c r="AM10" s="544" t="s">
        <v>98</v>
      </c>
    </row>
    <row r="11" spans="2:43" s="558" customFormat="1" ht="18.75" customHeight="1" x14ac:dyDescent="0.25">
      <c r="B11" s="546">
        <v>1</v>
      </c>
      <c r="C11" s="547">
        <f t="shared" ref="C11:AC11" si="0">B11+1</f>
        <v>2</v>
      </c>
      <c r="D11" s="548">
        <f t="shared" si="0"/>
        <v>3</v>
      </c>
      <c r="E11" s="547">
        <f t="shared" si="0"/>
        <v>4</v>
      </c>
      <c r="F11" s="549">
        <f t="shared" si="0"/>
        <v>5</v>
      </c>
      <c r="G11" s="547">
        <f t="shared" si="0"/>
        <v>6</v>
      </c>
      <c r="H11" s="550">
        <f t="shared" si="0"/>
        <v>7</v>
      </c>
      <c r="I11" s="550">
        <f t="shared" si="0"/>
        <v>8</v>
      </c>
      <c r="J11" s="551">
        <f t="shared" si="0"/>
        <v>9</v>
      </c>
      <c r="K11" s="549">
        <f t="shared" si="0"/>
        <v>10</v>
      </c>
      <c r="L11" s="550">
        <f t="shared" si="0"/>
        <v>11</v>
      </c>
      <c r="M11" s="550">
        <f t="shared" si="0"/>
        <v>12</v>
      </c>
      <c r="N11" s="551">
        <f t="shared" si="0"/>
        <v>13</v>
      </c>
      <c r="O11" s="552">
        <f t="shared" si="0"/>
        <v>14</v>
      </c>
      <c r="P11" s="552">
        <f t="shared" si="0"/>
        <v>15</v>
      </c>
      <c r="Q11" s="552">
        <f t="shared" si="0"/>
        <v>16</v>
      </c>
      <c r="R11" s="552">
        <f t="shared" si="0"/>
        <v>17</v>
      </c>
      <c r="S11" s="549">
        <f t="shared" si="0"/>
        <v>18</v>
      </c>
      <c r="T11" s="550">
        <f t="shared" si="0"/>
        <v>19</v>
      </c>
      <c r="U11" s="550">
        <f t="shared" si="0"/>
        <v>20</v>
      </c>
      <c r="V11" s="550">
        <f t="shared" si="0"/>
        <v>21</v>
      </c>
      <c r="W11" s="553">
        <f t="shared" si="0"/>
        <v>22</v>
      </c>
      <c r="X11" s="553">
        <f t="shared" si="0"/>
        <v>23</v>
      </c>
      <c r="Y11" s="553">
        <f t="shared" si="0"/>
        <v>24</v>
      </c>
      <c r="Z11" s="553">
        <f t="shared" si="0"/>
        <v>25</v>
      </c>
      <c r="AA11" s="553">
        <f t="shared" si="0"/>
        <v>26</v>
      </c>
      <c r="AB11" s="553">
        <f t="shared" si="0"/>
        <v>27</v>
      </c>
      <c r="AC11" s="553">
        <f t="shared" si="0"/>
        <v>28</v>
      </c>
      <c r="AD11" s="554">
        <v>29</v>
      </c>
      <c r="AE11" s="548">
        <v>30</v>
      </c>
      <c r="AF11" s="546">
        <f t="shared" ref="AF11:AM11" si="1">AE11+1</f>
        <v>31</v>
      </c>
      <c r="AG11" s="546">
        <f t="shared" si="1"/>
        <v>32</v>
      </c>
      <c r="AH11" s="555">
        <f t="shared" si="1"/>
        <v>33</v>
      </c>
      <c r="AI11" s="547">
        <f t="shared" si="1"/>
        <v>34</v>
      </c>
      <c r="AJ11" s="548">
        <f t="shared" si="1"/>
        <v>35</v>
      </c>
      <c r="AK11" s="556">
        <f t="shared" si="1"/>
        <v>36</v>
      </c>
      <c r="AL11" s="557">
        <f t="shared" si="1"/>
        <v>37</v>
      </c>
      <c r="AM11" s="557">
        <f t="shared" si="1"/>
        <v>38</v>
      </c>
    </row>
    <row r="12" spans="2:43" s="572" customFormat="1" ht="29.25" customHeight="1" x14ac:dyDescent="0.2">
      <c r="B12" s="559"/>
      <c r="C12" s="560"/>
      <c r="D12" s="561"/>
      <c r="E12" s="562"/>
      <c r="F12" s="563"/>
      <c r="G12" s="562"/>
      <c r="H12" s="564"/>
      <c r="I12" s="564" t="s">
        <v>245</v>
      </c>
      <c r="J12" s="561" t="s">
        <v>246</v>
      </c>
      <c r="K12" s="563"/>
      <c r="L12" s="564"/>
      <c r="M12" s="564" t="s">
        <v>247</v>
      </c>
      <c r="N12" s="565" t="s">
        <v>248</v>
      </c>
      <c r="O12" s="566" t="s">
        <v>249</v>
      </c>
      <c r="P12" s="566" t="s">
        <v>250</v>
      </c>
      <c r="Q12" s="566" t="s">
        <v>251</v>
      </c>
      <c r="R12" s="566" t="s">
        <v>252</v>
      </c>
      <c r="S12" s="563"/>
      <c r="T12" s="564"/>
      <c r="U12" s="565" t="s">
        <v>253</v>
      </c>
      <c r="V12" s="565" t="s">
        <v>254</v>
      </c>
      <c r="W12" s="567"/>
      <c r="X12" s="567"/>
      <c r="Y12" s="567" t="s">
        <v>255</v>
      </c>
      <c r="Z12" s="567"/>
      <c r="AA12" s="567"/>
      <c r="AB12" s="567" t="s">
        <v>256</v>
      </c>
      <c r="AC12" s="567" t="s">
        <v>257</v>
      </c>
      <c r="AD12" s="568"/>
      <c r="AE12" s="569"/>
      <c r="AF12" s="570"/>
      <c r="AG12" s="570"/>
      <c r="AH12" s="571" t="s">
        <v>258</v>
      </c>
      <c r="AI12" s="562" t="s">
        <v>259</v>
      </c>
      <c r="AJ12" s="561"/>
      <c r="AK12" s="560" t="s">
        <v>260</v>
      </c>
      <c r="AL12" s="561"/>
      <c r="AM12" s="561" t="s">
        <v>261</v>
      </c>
    </row>
    <row r="13" spans="2:43" s="572" customFormat="1" ht="17.25" customHeight="1" x14ac:dyDescent="0.2">
      <c r="B13" s="573" t="s">
        <v>262</v>
      </c>
      <c r="C13" s="574">
        <f t="shared" ref="C13:AA13" si="2">C15</f>
        <v>0</v>
      </c>
      <c r="D13" s="575">
        <f t="shared" si="2"/>
        <v>0</v>
      </c>
      <c r="E13" s="574">
        <f t="shared" si="2"/>
        <v>0</v>
      </c>
      <c r="F13" s="575">
        <f t="shared" si="2"/>
        <v>0</v>
      </c>
      <c r="G13" s="576">
        <f t="shared" si="2"/>
        <v>0</v>
      </c>
      <c r="H13" s="577">
        <f t="shared" si="2"/>
        <v>0</v>
      </c>
      <c r="I13" s="578">
        <f t="shared" si="2"/>
        <v>0</v>
      </c>
      <c r="J13" s="579" t="e">
        <f>J15</f>
        <v>#DIV/0!</v>
      </c>
      <c r="K13" s="576">
        <f t="shared" si="2"/>
        <v>0</v>
      </c>
      <c r="L13" s="580">
        <f t="shared" si="2"/>
        <v>0</v>
      </c>
      <c r="M13" s="578">
        <f t="shared" si="2"/>
        <v>0</v>
      </c>
      <c r="N13" s="581" t="e">
        <f t="shared" si="2"/>
        <v>#DIV/0!</v>
      </c>
      <c r="O13" s="582">
        <f t="shared" si="2"/>
        <v>0</v>
      </c>
      <c r="P13" s="583">
        <f t="shared" si="2"/>
        <v>0</v>
      </c>
      <c r="Q13" s="582">
        <f t="shared" si="2"/>
        <v>0</v>
      </c>
      <c r="R13" s="584" t="e">
        <f t="shared" si="2"/>
        <v>#DIV/0!</v>
      </c>
      <c r="S13" s="576">
        <f t="shared" si="2"/>
        <v>0</v>
      </c>
      <c r="T13" s="580">
        <f t="shared" si="2"/>
        <v>0</v>
      </c>
      <c r="U13" s="579" t="e">
        <f t="shared" si="2"/>
        <v>#DIV/0!</v>
      </c>
      <c r="V13" s="581" t="e">
        <f t="shared" si="2"/>
        <v>#DIV/0!</v>
      </c>
      <c r="W13" s="585">
        <f t="shared" si="2"/>
        <v>0</v>
      </c>
      <c r="X13" s="585">
        <f t="shared" si="2"/>
        <v>0</v>
      </c>
      <c r="Y13" s="586">
        <f t="shared" si="2"/>
        <v>1</v>
      </c>
      <c r="Z13" s="586">
        <f t="shared" si="2"/>
        <v>0</v>
      </c>
      <c r="AA13" s="586">
        <f t="shared" si="2"/>
        <v>1</v>
      </c>
      <c r="AB13" s="587" t="e">
        <f>X13/C13*100</f>
        <v>#DIV/0!</v>
      </c>
      <c r="AC13" s="587" t="e">
        <f>Z13/C13*100</f>
        <v>#DIV/0!</v>
      </c>
      <c r="AD13" s="578">
        <f t="shared" ref="AD13:AJ13" si="3">AD15</f>
        <v>0</v>
      </c>
      <c r="AE13" s="588">
        <f t="shared" si="3"/>
        <v>0</v>
      </c>
      <c r="AF13" s="589">
        <f t="shared" si="3"/>
        <v>0</v>
      </c>
      <c r="AG13" s="589">
        <f t="shared" si="3"/>
        <v>0</v>
      </c>
      <c r="AH13" s="589">
        <f t="shared" si="3"/>
        <v>0</v>
      </c>
      <c r="AI13" s="574">
        <f t="shared" si="3"/>
        <v>-1</v>
      </c>
      <c r="AJ13" s="575">
        <f t="shared" si="3"/>
        <v>0</v>
      </c>
      <c r="AK13" s="574">
        <f>AI13-F13</f>
        <v>-1</v>
      </c>
      <c r="AL13" s="575">
        <f>AL15</f>
        <v>0</v>
      </c>
      <c r="AM13" s="575">
        <f>AM15</f>
        <v>0</v>
      </c>
    </row>
    <row r="14" spans="2:43" ht="49.5" customHeight="1" x14ac:dyDescent="0.25">
      <c r="B14" s="590" t="s">
        <v>191</v>
      </c>
      <c r="C14" s="591"/>
      <c r="D14" s="592"/>
      <c r="E14" s="593"/>
      <c r="F14" s="594"/>
      <c r="G14" s="595"/>
      <c r="H14" s="596"/>
      <c r="I14" s="597"/>
      <c r="J14" s="598"/>
      <c r="K14" s="599"/>
      <c r="L14" s="600"/>
      <c r="M14" s="600"/>
      <c r="N14" s="601"/>
      <c r="O14" s="602"/>
      <c r="P14" s="602"/>
      <c r="Q14" s="602"/>
      <c r="R14" s="603"/>
      <c r="S14" s="599"/>
      <c r="T14" s="600"/>
      <c r="U14" s="604"/>
      <c r="V14" s="601"/>
      <c r="W14" s="605"/>
      <c r="X14" s="605"/>
      <c r="Y14" s="605"/>
      <c r="Z14" s="605"/>
      <c r="AA14" s="605"/>
      <c r="AB14" s="606"/>
      <c r="AC14" s="606"/>
      <c r="AD14" s="600"/>
      <c r="AE14" s="607"/>
      <c r="AF14" s="608"/>
      <c r="AG14" s="608"/>
      <c r="AH14" s="608"/>
      <c r="AI14" s="593"/>
      <c r="AJ14" s="592"/>
      <c r="AK14" s="609"/>
      <c r="AL14" s="592"/>
      <c r="AM14" s="608"/>
      <c r="AQ14" s="572"/>
    </row>
    <row r="15" spans="2:43" ht="33.75" customHeight="1" outlineLevel="1" x14ac:dyDescent="0.25">
      <c r="B15" s="610" t="s">
        <v>263</v>
      </c>
      <c r="C15" s="611">
        <f>C16+C19+C20+C21+C22+C23+C24+C29+C30+C31+C26</f>
        <v>0</v>
      </c>
      <c r="D15" s="612">
        <f>D16+D19+D20+D21+D22+D24+D29+D30+D31</f>
        <v>0</v>
      </c>
      <c r="E15" s="611">
        <f>E16+E19+E20+E21+E22+E24+E29+E30+E31+E23+E26</f>
        <v>0</v>
      </c>
      <c r="F15" s="611">
        <f>F16+F19+F20+F21+F22+F24+F29+F30+F31+F23+F26</f>
        <v>0</v>
      </c>
      <c r="G15" s="613">
        <f>G16+G19+G20+G21+G22+G24+G29+G30+G31</f>
        <v>0</v>
      </c>
      <c r="H15" s="614">
        <f>H16+H19+H20+H21+H22+H24+H29+H30+H31+H23+H26</f>
        <v>0</v>
      </c>
      <c r="I15" s="615">
        <f>I16+I19+I20+I21+I22+I24+I29+I30+I31+I23</f>
        <v>0</v>
      </c>
      <c r="J15" s="616" t="e">
        <f>(H15/G15)*100</f>
        <v>#DIV/0!</v>
      </c>
      <c r="K15" s="593">
        <f>K16+K19+K20+K21+K22+K24+K29+K30+K31</f>
        <v>0</v>
      </c>
      <c r="L15" s="615">
        <f>L16+L19+L20+L21+L22+L24+L29+L30+L31+L23+L26</f>
        <v>0</v>
      </c>
      <c r="M15" s="597">
        <f>M16+M19+M20+M21+M22+M24+M29+M30+M31+M23</f>
        <v>0</v>
      </c>
      <c r="N15" s="617" t="e">
        <f>(L15/K15)*100</f>
        <v>#DIV/0!</v>
      </c>
      <c r="O15" s="602">
        <f>O16+O19+O20+O21+O22+O24+O29+O30+O31</f>
        <v>0</v>
      </c>
      <c r="P15" s="618">
        <f>P16+P19+P20+P21+P22+P24+P29+P30+P31+P23+P28+P27</f>
        <v>0</v>
      </c>
      <c r="Q15" s="602">
        <f>P15-O15</f>
        <v>0</v>
      </c>
      <c r="R15" s="619" t="e">
        <f>(P15/O15)*100</f>
        <v>#DIV/0!</v>
      </c>
      <c r="S15" s="593">
        <f>S16+S19+S20+S21+S22+S24+S29+S30+S31</f>
        <v>0</v>
      </c>
      <c r="T15" s="615">
        <f>T16+T19+T20+T21+T22+T24+T29+T30+T31+T23+T26</f>
        <v>0</v>
      </c>
      <c r="U15" s="604" t="e">
        <f>S15/K15*100</f>
        <v>#DIV/0!</v>
      </c>
      <c r="V15" s="617" t="e">
        <f>(T15+AF15)/L15*100</f>
        <v>#DIV/0!</v>
      </c>
      <c r="W15" s="605">
        <f>W16+W19+W20+W21+W22+W24+W29+W30+W31</f>
        <v>0</v>
      </c>
      <c r="X15" s="605">
        <f>X16+X19+X20+X21+X22+X24+X29+X30+X31</f>
        <v>0</v>
      </c>
      <c r="Y15" s="620">
        <f>Y19+Y21+Y22+Y24+Y28+Y29+Y30+Y31+Y27+Y20+1</f>
        <v>1</v>
      </c>
      <c r="Z15" s="620">
        <f>Z19+Z21+Z22+Z24+Z28+Z29+Z30+Z31+Z27+Z20</f>
        <v>0</v>
      </c>
      <c r="AA15" s="620">
        <f>AA19+AA21+AA22+AA24+AA28+AA29+AA30+AA31+AA27+AA20+1</f>
        <v>1</v>
      </c>
      <c r="AB15" s="621" t="e">
        <f>X15/C15*100</f>
        <v>#DIV/0!</v>
      </c>
      <c r="AC15" s="621" t="e">
        <f>Z15/C15*100</f>
        <v>#DIV/0!</v>
      </c>
      <c r="AD15" s="600">
        <f>AD16+AD19+AD20+AD21+AD22+AD24+AD29+AD30+AD31</f>
        <v>0</v>
      </c>
      <c r="AE15" s="622">
        <f>AE16+AE19+AE20+AE21+AE22+AE24+AE29+AE30+AE31+AE23+AE26</f>
        <v>0</v>
      </c>
      <c r="AF15" s="622">
        <f>AF16+AF19+AF20+AF21+AF22+AF24+AF29+AF30+AF31+AF23+AF26</f>
        <v>0</v>
      </c>
      <c r="AG15" s="623">
        <f>AG16+AG19+AG20+AG21+AG22+AG24+AG29+AG30+AG31</f>
        <v>0</v>
      </c>
      <c r="AH15" s="623">
        <f>AH16+AH19+AH20+AH21+AH22+AH24+AH29+AH30+AH31+AH23+AH26</f>
        <v>0</v>
      </c>
      <c r="AI15" s="623">
        <f>AI16+AI19+AI20+AI21+AI22+AI24+AI29+AI30+AI31+AI23+AI26-1</f>
        <v>-1</v>
      </c>
      <c r="AJ15" s="612">
        <f>AJ16+AJ19+AJ20+AJ21+AJ22+AJ24+AJ29+AJ30+AJ31</f>
        <v>0</v>
      </c>
      <c r="AK15" s="611">
        <f>AI15-F15</f>
        <v>-1</v>
      </c>
      <c r="AL15" s="612">
        <f>AL16+AL19+AL20+AL21+AL22+AL24+AL29+AL30+AL31</f>
        <v>0</v>
      </c>
      <c r="AM15" s="623">
        <f>AM16+AM19+AM20+AM21+AM22+AM24+AM29+AM30+AM31</f>
        <v>0</v>
      </c>
      <c r="AQ15" s="572"/>
    </row>
    <row r="16" spans="2:43" ht="16.5" customHeight="1" outlineLevel="1" x14ac:dyDescent="0.2">
      <c r="B16" s="624" t="s">
        <v>193</v>
      </c>
      <c r="C16" s="625"/>
      <c r="D16" s="626"/>
      <c r="E16" s="627"/>
      <c r="F16" s="628"/>
      <c r="G16" s="627"/>
      <c r="H16" s="629"/>
      <c r="I16" s="630"/>
      <c r="J16" s="631"/>
      <c r="K16" s="628"/>
      <c r="L16" s="630"/>
      <c r="M16" s="630"/>
      <c r="N16" s="632"/>
      <c r="O16" s="633"/>
      <c r="P16" s="633"/>
      <c r="Q16" s="633"/>
      <c r="R16" s="634"/>
      <c r="S16" s="628"/>
      <c r="T16" s="630"/>
      <c r="U16" s="635"/>
      <c r="V16" s="632"/>
      <c r="W16" s="636"/>
      <c r="X16" s="636"/>
      <c r="Y16" s="636"/>
      <c r="Z16" s="636"/>
      <c r="AA16" s="636"/>
      <c r="AB16" s="637"/>
      <c r="AC16" s="637"/>
      <c r="AD16" s="638"/>
      <c r="AE16" s="639"/>
      <c r="AF16" s="640"/>
      <c r="AG16" s="640"/>
      <c r="AH16" s="640"/>
      <c r="AI16" s="627"/>
      <c r="AJ16" s="626"/>
      <c r="AK16" s="627"/>
      <c r="AL16" s="641"/>
      <c r="AM16" s="640"/>
      <c r="AQ16" s="572"/>
    </row>
    <row r="17" spans="2:43" ht="16.5" customHeight="1" outlineLevel="1" x14ac:dyDescent="0.2">
      <c r="B17" s="624"/>
      <c r="C17" s="625"/>
      <c r="D17" s="626"/>
      <c r="E17" s="627"/>
      <c r="F17" s="628"/>
      <c r="G17" s="627"/>
      <c r="H17" s="629"/>
      <c r="I17" s="630"/>
      <c r="J17" s="631"/>
      <c r="K17" s="628"/>
      <c r="L17" s="630"/>
      <c r="M17" s="630"/>
      <c r="N17" s="632"/>
      <c r="O17" s="633"/>
      <c r="P17" s="633"/>
      <c r="Q17" s="633"/>
      <c r="R17" s="642"/>
      <c r="S17" s="628"/>
      <c r="T17" s="630"/>
      <c r="U17" s="635"/>
      <c r="V17" s="632"/>
      <c r="W17" s="636"/>
      <c r="X17" s="636"/>
      <c r="Y17" s="636"/>
      <c r="Z17" s="636"/>
      <c r="AA17" s="636"/>
      <c r="AB17" s="637"/>
      <c r="AC17" s="637"/>
      <c r="AD17" s="638"/>
      <c r="AE17" s="643"/>
      <c r="AF17" s="640"/>
      <c r="AG17" s="640"/>
      <c r="AH17" s="640"/>
      <c r="AI17" s="644"/>
      <c r="AJ17" s="626"/>
      <c r="AK17" s="630"/>
      <c r="AL17" s="641"/>
      <c r="AM17" s="640"/>
      <c r="AQ17" s="572"/>
    </row>
    <row r="18" spans="2:43" ht="16.5" customHeight="1" outlineLevel="1" x14ac:dyDescent="0.2">
      <c r="B18" s="624"/>
      <c r="C18" s="625"/>
      <c r="D18" s="626"/>
      <c r="E18" s="627"/>
      <c r="F18" s="628"/>
      <c r="G18" s="627"/>
      <c r="H18" s="629"/>
      <c r="I18" s="630"/>
      <c r="J18" s="631"/>
      <c r="K18" s="628"/>
      <c r="L18" s="630"/>
      <c r="M18" s="630"/>
      <c r="N18" s="631"/>
      <c r="O18" s="633"/>
      <c r="P18" s="633"/>
      <c r="Q18" s="633"/>
      <c r="R18" s="642"/>
      <c r="S18" s="628"/>
      <c r="T18" s="630"/>
      <c r="U18" s="635"/>
      <c r="V18" s="632"/>
      <c r="W18" s="636"/>
      <c r="X18" s="636"/>
      <c r="Y18" s="636"/>
      <c r="Z18" s="636"/>
      <c r="AA18" s="636"/>
      <c r="AB18" s="637"/>
      <c r="AC18" s="637"/>
      <c r="AD18" s="638"/>
      <c r="AE18" s="643"/>
      <c r="AF18" s="640"/>
      <c r="AG18" s="640"/>
      <c r="AH18" s="640"/>
      <c r="AI18" s="644"/>
      <c r="AJ18" s="626"/>
      <c r="AK18" s="630"/>
      <c r="AL18" s="641"/>
      <c r="AM18" s="640"/>
      <c r="AQ18" s="572"/>
    </row>
    <row r="19" spans="2:43" ht="16.5" customHeight="1" outlineLevel="1" x14ac:dyDescent="0.2">
      <c r="B19" s="645" t="s">
        <v>194</v>
      </c>
      <c r="C19" s="646"/>
      <c r="D19" s="647"/>
      <c r="E19" s="648"/>
      <c r="F19" s="649"/>
      <c r="G19" s="627"/>
      <c r="H19" s="650"/>
      <c r="I19" s="651"/>
      <c r="J19" s="631" t="e">
        <f>(H19/G19)*100</f>
        <v>#DIV/0!</v>
      </c>
      <c r="K19" s="628"/>
      <c r="L19" s="652"/>
      <c r="M19" s="651"/>
      <c r="N19" s="631" t="e">
        <f>(L19/K19)*100</f>
        <v>#DIV/0!</v>
      </c>
      <c r="O19" s="653"/>
      <c r="P19" s="654">
        <f>T19+Y19+AE19</f>
        <v>0</v>
      </c>
      <c r="Q19" s="653">
        <f t="shared" ref="Q19:Q24" si="4">P19-O19</f>
        <v>0</v>
      </c>
      <c r="R19" s="642" t="e">
        <f>(P19/O19)*100</f>
        <v>#DIV/0!</v>
      </c>
      <c r="S19" s="655"/>
      <c r="T19" s="652"/>
      <c r="U19" s="656" t="e">
        <f>S19/K19*100</f>
        <v>#DIV/0!</v>
      </c>
      <c r="V19" s="632" t="e">
        <f>(T19+AF19)/L19*100</f>
        <v>#DIV/0!</v>
      </c>
      <c r="W19" s="657"/>
      <c r="X19" s="657"/>
      <c r="Y19" s="658">
        <f t="shared" ref="Y19:Y28" si="5">Z19+AA19</f>
        <v>0</v>
      </c>
      <c r="Z19" s="659"/>
      <c r="AA19" s="660"/>
      <c r="AB19" s="661" t="e">
        <f>X19/C19*100</f>
        <v>#DIV/0!</v>
      </c>
      <c r="AC19" s="661" t="e">
        <f t="shared" ref="AC19:AC31" si="6">Z19/C19*100</f>
        <v>#DIV/0!</v>
      </c>
      <c r="AD19" s="662"/>
      <c r="AE19" s="663"/>
      <c r="AF19" s="664"/>
      <c r="AG19" s="664"/>
      <c r="AH19" s="665">
        <f t="shared" ref="AH19:AH31" si="7">E19-AF19+AE19</f>
        <v>0</v>
      </c>
      <c r="AI19" s="666">
        <f>F19+L19-P19+(AH19-E19)</f>
        <v>0</v>
      </c>
      <c r="AJ19" s="647"/>
      <c r="AK19" s="667">
        <f t="shared" ref="AK19:AK31" si="8">AI19-F19</f>
        <v>0</v>
      </c>
      <c r="AL19" s="668"/>
      <c r="AM19" s="665">
        <f t="shared" ref="AM19:AM31" si="9">E19+P19-AH19</f>
        <v>0</v>
      </c>
      <c r="AQ19" s="572"/>
    </row>
    <row r="20" spans="2:43" ht="16.5" customHeight="1" outlineLevel="1" x14ac:dyDescent="0.2">
      <c r="B20" s="645" t="s">
        <v>36</v>
      </c>
      <c r="C20" s="646"/>
      <c r="D20" s="647"/>
      <c r="E20" s="648"/>
      <c r="F20" s="649"/>
      <c r="G20" s="627"/>
      <c r="H20" s="650"/>
      <c r="I20" s="651"/>
      <c r="J20" s="631" t="e">
        <f>(H20/G20)*100</f>
        <v>#DIV/0!</v>
      </c>
      <c r="K20" s="628"/>
      <c r="L20" s="652"/>
      <c r="M20" s="651"/>
      <c r="N20" s="631" t="e">
        <f>(L20/K20)*100</f>
        <v>#DIV/0!</v>
      </c>
      <c r="O20" s="653"/>
      <c r="P20" s="654">
        <f t="shared" ref="P20:P28" si="10">T20+Y20+AE20</f>
        <v>0</v>
      </c>
      <c r="Q20" s="653">
        <f t="shared" si="4"/>
        <v>0</v>
      </c>
      <c r="R20" s="642" t="e">
        <f>(P20/O20)*100</f>
        <v>#DIV/0!</v>
      </c>
      <c r="S20" s="655"/>
      <c r="T20" s="652"/>
      <c r="U20" s="656" t="e">
        <f>S20/K20*100</f>
        <v>#DIV/0!</v>
      </c>
      <c r="V20" s="632" t="e">
        <f>(T20+AF20)/L20*100</f>
        <v>#DIV/0!</v>
      </c>
      <c r="W20" s="657"/>
      <c r="X20" s="657"/>
      <c r="Y20" s="658">
        <f t="shared" si="5"/>
        <v>0</v>
      </c>
      <c r="Z20" s="659"/>
      <c r="AA20" s="660"/>
      <c r="AB20" s="661" t="e">
        <f>X20/C20*100</f>
        <v>#DIV/0!</v>
      </c>
      <c r="AC20" s="661" t="e">
        <f t="shared" si="6"/>
        <v>#DIV/0!</v>
      </c>
      <c r="AD20" s="662"/>
      <c r="AE20" s="663"/>
      <c r="AF20" s="664"/>
      <c r="AG20" s="664"/>
      <c r="AH20" s="665">
        <f t="shared" si="7"/>
        <v>0</v>
      </c>
      <c r="AI20" s="666">
        <f t="shared" ref="AI20:AI30" si="11">F20+L20-P20+(AH20-E20)</f>
        <v>0</v>
      </c>
      <c r="AJ20" s="647"/>
      <c r="AK20" s="667">
        <f t="shared" si="8"/>
        <v>0</v>
      </c>
      <c r="AL20" s="668"/>
      <c r="AM20" s="665">
        <f t="shared" si="9"/>
        <v>0</v>
      </c>
      <c r="AQ20" s="572"/>
    </row>
    <row r="21" spans="2:43" ht="33.75" customHeight="1" outlineLevel="1" x14ac:dyDescent="0.2">
      <c r="B21" s="645" t="s">
        <v>195</v>
      </c>
      <c r="C21" s="646"/>
      <c r="D21" s="647"/>
      <c r="E21" s="648"/>
      <c r="F21" s="649"/>
      <c r="G21" s="627"/>
      <c r="H21" s="650"/>
      <c r="I21" s="651"/>
      <c r="J21" s="631" t="e">
        <f>(H21/G21)*100</f>
        <v>#DIV/0!</v>
      </c>
      <c r="K21" s="628"/>
      <c r="L21" s="652"/>
      <c r="M21" s="651"/>
      <c r="N21" s="631" t="e">
        <f>(L21/K21)*100</f>
        <v>#DIV/0!</v>
      </c>
      <c r="O21" s="653"/>
      <c r="P21" s="654">
        <f t="shared" si="10"/>
        <v>0</v>
      </c>
      <c r="Q21" s="653">
        <f t="shared" si="4"/>
        <v>0</v>
      </c>
      <c r="R21" s="642" t="e">
        <f>(P21/O21)*100</f>
        <v>#DIV/0!</v>
      </c>
      <c r="S21" s="655"/>
      <c r="T21" s="652"/>
      <c r="U21" s="656" t="e">
        <f>S21/K21*100</f>
        <v>#DIV/0!</v>
      </c>
      <c r="V21" s="632" t="e">
        <f>(T21+AF21)/L21*100</f>
        <v>#DIV/0!</v>
      </c>
      <c r="W21" s="657"/>
      <c r="X21" s="657"/>
      <c r="Y21" s="658">
        <f t="shared" si="5"/>
        <v>0</v>
      </c>
      <c r="Z21" s="659"/>
      <c r="AA21" s="660"/>
      <c r="AB21" s="661" t="e">
        <f>X21/C21*100</f>
        <v>#DIV/0!</v>
      </c>
      <c r="AC21" s="661" t="e">
        <f t="shared" si="6"/>
        <v>#DIV/0!</v>
      </c>
      <c r="AD21" s="662"/>
      <c r="AE21" s="663"/>
      <c r="AF21" s="664"/>
      <c r="AG21" s="664"/>
      <c r="AH21" s="665">
        <f>E21-AF21+AE21</f>
        <v>0</v>
      </c>
      <c r="AI21" s="666">
        <f>F21+L21-P21+(AH21-E21)</f>
        <v>0</v>
      </c>
      <c r="AJ21" s="647"/>
      <c r="AK21" s="667">
        <f t="shared" si="8"/>
        <v>0</v>
      </c>
      <c r="AL21" s="668"/>
      <c r="AM21" s="665">
        <f t="shared" si="9"/>
        <v>0</v>
      </c>
      <c r="AQ21" s="572"/>
    </row>
    <row r="22" spans="2:43" ht="33.75" customHeight="1" outlineLevel="1" x14ac:dyDescent="0.2">
      <c r="B22" s="624" t="s">
        <v>196</v>
      </c>
      <c r="C22" s="646"/>
      <c r="D22" s="647"/>
      <c r="E22" s="648"/>
      <c r="F22" s="649"/>
      <c r="G22" s="627"/>
      <c r="H22" s="650"/>
      <c r="I22" s="651"/>
      <c r="J22" s="631" t="e">
        <f>(H22/G22)*100</f>
        <v>#DIV/0!</v>
      </c>
      <c r="K22" s="628"/>
      <c r="L22" s="652"/>
      <c r="M22" s="651"/>
      <c r="N22" s="631" t="e">
        <f>(L22/K22)*100</f>
        <v>#DIV/0!</v>
      </c>
      <c r="O22" s="653"/>
      <c r="P22" s="654">
        <f t="shared" si="10"/>
        <v>0</v>
      </c>
      <c r="Q22" s="653">
        <f t="shared" si="4"/>
        <v>0</v>
      </c>
      <c r="R22" s="642" t="e">
        <f>(P22/O22)*100</f>
        <v>#DIV/0!</v>
      </c>
      <c r="S22" s="655"/>
      <c r="T22" s="669"/>
      <c r="U22" s="656" t="e">
        <f>S22/K22*100</f>
        <v>#DIV/0!</v>
      </c>
      <c r="V22" s="632" t="e">
        <f>(T22+AF22)/L22*100</f>
        <v>#DIV/0!</v>
      </c>
      <c r="W22" s="657"/>
      <c r="X22" s="657"/>
      <c r="Y22" s="670">
        <f t="shared" si="5"/>
        <v>0</v>
      </c>
      <c r="Z22" s="659"/>
      <c r="AA22" s="660"/>
      <c r="AB22" s="661" t="e">
        <f>X22/C22*100</f>
        <v>#DIV/0!</v>
      </c>
      <c r="AC22" s="661" t="e">
        <f t="shared" si="6"/>
        <v>#DIV/0!</v>
      </c>
      <c r="AD22" s="662"/>
      <c r="AE22" s="671"/>
      <c r="AF22" s="672"/>
      <c r="AG22" s="664"/>
      <c r="AH22" s="673">
        <f t="shared" si="7"/>
        <v>0</v>
      </c>
      <c r="AI22" s="674">
        <f t="shared" si="11"/>
        <v>0</v>
      </c>
      <c r="AJ22" s="647"/>
      <c r="AK22" s="667">
        <f t="shared" si="8"/>
        <v>0</v>
      </c>
      <c r="AL22" s="668"/>
      <c r="AM22" s="665">
        <f t="shared" si="9"/>
        <v>0</v>
      </c>
      <c r="AQ22" s="572"/>
    </row>
    <row r="23" spans="2:43" ht="16.5" customHeight="1" outlineLevel="1" x14ac:dyDescent="0.2">
      <c r="B23" s="645"/>
      <c r="C23" s="675"/>
      <c r="D23" s="676"/>
      <c r="E23" s="677"/>
      <c r="F23" s="678"/>
      <c r="G23" s="627"/>
      <c r="H23" s="679"/>
      <c r="I23" s="651"/>
      <c r="J23" s="631"/>
      <c r="K23" s="628"/>
      <c r="L23" s="680"/>
      <c r="M23" s="651"/>
      <c r="N23" s="631"/>
      <c r="O23" s="633"/>
      <c r="P23" s="654">
        <f t="shared" si="10"/>
        <v>0</v>
      </c>
      <c r="Q23" s="653"/>
      <c r="R23" s="642"/>
      <c r="S23" s="628"/>
      <c r="T23" s="680"/>
      <c r="U23" s="635"/>
      <c r="V23" s="632"/>
      <c r="W23" s="636"/>
      <c r="X23" s="636"/>
      <c r="Y23" s="658"/>
      <c r="Z23" s="681"/>
      <c r="AA23" s="681"/>
      <c r="AB23" s="637"/>
      <c r="AC23" s="637"/>
      <c r="AD23" s="638"/>
      <c r="AE23" s="682"/>
      <c r="AF23" s="683"/>
      <c r="AG23" s="683"/>
      <c r="AH23" s="665"/>
      <c r="AI23" s="666"/>
      <c r="AJ23" s="626"/>
      <c r="AK23" s="667"/>
      <c r="AL23" s="668"/>
      <c r="AM23" s="665"/>
      <c r="AQ23" s="572"/>
    </row>
    <row r="24" spans="2:43" ht="16.5" customHeight="1" outlineLevel="1" x14ac:dyDescent="0.2">
      <c r="B24" s="684" t="s">
        <v>264</v>
      </c>
      <c r="C24" s="685"/>
      <c r="D24" s="686"/>
      <c r="E24" s="648"/>
      <c r="F24" s="649"/>
      <c r="G24" s="627"/>
      <c r="H24" s="650"/>
      <c r="I24" s="651"/>
      <c r="J24" s="631" t="e">
        <f t="shared" ref="J24:J31" si="12">(H24/G24)*100</f>
        <v>#DIV/0!</v>
      </c>
      <c r="K24" s="628"/>
      <c r="L24" s="687"/>
      <c r="M24" s="651"/>
      <c r="N24" s="631" t="e">
        <f t="shared" ref="N24:N31" si="13">(L24/K24)*100</f>
        <v>#DIV/0!</v>
      </c>
      <c r="O24" s="653"/>
      <c r="P24" s="654">
        <f t="shared" si="10"/>
        <v>0</v>
      </c>
      <c r="Q24" s="653">
        <f t="shared" si="4"/>
        <v>0</v>
      </c>
      <c r="R24" s="642" t="e">
        <f t="shared" ref="R24:R31" si="14">(P24/O24)*100</f>
        <v>#DIV/0!</v>
      </c>
      <c r="S24" s="655"/>
      <c r="T24" s="652">
        <f>'[2]16_я '!AF200-T27</f>
        <v>0</v>
      </c>
      <c r="U24" s="656" t="e">
        <f t="shared" ref="U24:U31" si="15">S24/K24*100</f>
        <v>#DIV/0!</v>
      </c>
      <c r="V24" s="632" t="e">
        <f t="shared" ref="V24:V31" si="16">(T24+AF24)/L24*100</f>
        <v>#DIV/0!</v>
      </c>
      <c r="W24" s="657"/>
      <c r="X24" s="657"/>
      <c r="Y24" s="688">
        <f t="shared" si="5"/>
        <v>0</v>
      </c>
      <c r="Z24" s="689"/>
      <c r="AA24" s="690"/>
      <c r="AB24" s="661" t="e">
        <f t="shared" ref="AB24:AB31" si="17">X24/C24*100</f>
        <v>#DIV/0!</v>
      </c>
      <c r="AC24" s="661" t="e">
        <f t="shared" si="6"/>
        <v>#DIV/0!</v>
      </c>
      <c r="AD24" s="662"/>
      <c r="AE24" s="663"/>
      <c r="AF24" s="664"/>
      <c r="AG24" s="664"/>
      <c r="AH24" s="665">
        <f t="shared" si="7"/>
        <v>0</v>
      </c>
      <c r="AI24" s="691">
        <f>F24+L24-P24+(AH24-E24)</f>
        <v>0</v>
      </c>
      <c r="AJ24" s="647"/>
      <c r="AK24" s="667">
        <f t="shared" si="8"/>
        <v>0</v>
      </c>
      <c r="AL24" s="668"/>
      <c r="AM24" s="665">
        <f t="shared" si="9"/>
        <v>0</v>
      </c>
      <c r="AQ24" s="572"/>
    </row>
    <row r="25" spans="2:43" ht="16.5" customHeight="1" outlineLevel="1" x14ac:dyDescent="0.2">
      <c r="B25" s="692" t="s">
        <v>427</v>
      </c>
      <c r="C25" s="693"/>
      <c r="D25" s="647"/>
      <c r="E25" s="694"/>
      <c r="F25" s="695"/>
      <c r="G25" s="696"/>
      <c r="H25" s="697"/>
      <c r="I25" s="651"/>
      <c r="J25" s="631" t="e">
        <f t="shared" si="12"/>
        <v>#DIV/0!</v>
      </c>
      <c r="K25" s="698"/>
      <c r="L25" s="699"/>
      <c r="M25" s="651"/>
      <c r="N25" s="631" t="e">
        <f t="shared" si="13"/>
        <v>#DIV/0!</v>
      </c>
      <c r="O25" s="653"/>
      <c r="P25" s="654"/>
      <c r="Q25" s="653"/>
      <c r="R25" s="642" t="e">
        <f t="shared" si="14"/>
        <v>#DIV/0!</v>
      </c>
      <c r="S25" s="700"/>
      <c r="T25" s="699">
        <f>'[2]16_я '!AF197+'[2]16_я '!AF199</f>
        <v>0</v>
      </c>
      <c r="U25" s="656" t="e">
        <f t="shared" si="15"/>
        <v>#DIV/0!</v>
      </c>
      <c r="V25" s="632" t="e">
        <f t="shared" si="16"/>
        <v>#DIV/0!</v>
      </c>
      <c r="W25" s="701"/>
      <c r="X25" s="701"/>
      <c r="Y25" s="658">
        <f t="shared" si="5"/>
        <v>0</v>
      </c>
      <c r="Z25" s="702"/>
      <c r="AA25" s="703"/>
      <c r="AB25" s="661" t="e">
        <f t="shared" si="17"/>
        <v>#DIV/0!</v>
      </c>
      <c r="AC25" s="661" t="e">
        <f t="shared" si="6"/>
        <v>#DIV/0!</v>
      </c>
      <c r="AD25" s="704"/>
      <c r="AE25" s="705"/>
      <c r="AF25" s="706"/>
      <c r="AG25" s="706"/>
      <c r="AH25" s="665">
        <f t="shared" si="7"/>
        <v>0</v>
      </c>
      <c r="AI25" s="666">
        <f t="shared" si="11"/>
        <v>0</v>
      </c>
      <c r="AJ25" s="647"/>
      <c r="AK25" s="667">
        <f t="shared" si="8"/>
        <v>0</v>
      </c>
      <c r="AL25" s="668"/>
      <c r="AM25" s="665">
        <f t="shared" si="9"/>
        <v>0</v>
      </c>
      <c r="AQ25" s="572"/>
    </row>
    <row r="26" spans="2:43" ht="16.5" customHeight="1" outlineLevel="1" x14ac:dyDescent="0.2">
      <c r="B26" s="707" t="s">
        <v>265</v>
      </c>
      <c r="C26" s="708">
        <f>C27+C28</f>
        <v>0</v>
      </c>
      <c r="D26" s="693"/>
      <c r="E26" s="708">
        <f>E27+E28</f>
        <v>0</v>
      </c>
      <c r="F26" s="708">
        <f>F27+F28</f>
        <v>0</v>
      </c>
      <c r="G26" s="708"/>
      <c r="H26" s="709">
        <f>H27+H28</f>
        <v>0</v>
      </c>
      <c r="I26" s="651"/>
      <c r="J26" s="631"/>
      <c r="K26" s="698"/>
      <c r="L26" s="710">
        <f>L27+L28</f>
        <v>0</v>
      </c>
      <c r="M26" s="651"/>
      <c r="N26" s="631"/>
      <c r="O26" s="653"/>
      <c r="P26" s="654">
        <f t="shared" si="10"/>
        <v>0</v>
      </c>
      <c r="Q26" s="653"/>
      <c r="R26" s="642"/>
      <c r="S26" s="700"/>
      <c r="T26" s="710">
        <f>T27+T28</f>
        <v>0</v>
      </c>
      <c r="U26" s="656"/>
      <c r="V26" s="632"/>
      <c r="W26" s="701"/>
      <c r="X26" s="701"/>
      <c r="Y26" s="688">
        <f>Y27+Y28</f>
        <v>0</v>
      </c>
      <c r="Z26" s="688">
        <f>Z27+Z28</f>
        <v>0</v>
      </c>
      <c r="AA26" s="711">
        <f>AA27+AA28</f>
        <v>0</v>
      </c>
      <c r="AB26" s="661"/>
      <c r="AC26" s="661"/>
      <c r="AD26" s="712"/>
      <c r="AE26" s="713">
        <f>AE27+AE28</f>
        <v>0</v>
      </c>
      <c r="AF26" s="713">
        <f>AF27+AF28</f>
        <v>0</v>
      </c>
      <c r="AG26" s="714"/>
      <c r="AH26" s="715">
        <f>E26-AF26+AE26</f>
        <v>0</v>
      </c>
      <c r="AI26" s="691">
        <f>F26+L26-P26+(AH26-E26)</f>
        <v>0</v>
      </c>
      <c r="AJ26" s="647"/>
      <c r="AK26" s="667">
        <f>AI26-F26</f>
        <v>0</v>
      </c>
      <c r="AL26" s="668"/>
      <c r="AM26" s="665">
        <f>E26+P26-AH26</f>
        <v>0</v>
      </c>
      <c r="AQ26" s="572"/>
    </row>
    <row r="27" spans="2:43" s="343" customFormat="1" ht="16.5" customHeight="1" outlineLevel="1" x14ac:dyDescent="0.2">
      <c r="B27" s="692" t="s">
        <v>425</v>
      </c>
      <c r="C27" s="716"/>
      <c r="D27" s="717"/>
      <c r="E27" s="718"/>
      <c r="F27" s="719"/>
      <c r="G27" s="720"/>
      <c r="H27" s="721"/>
      <c r="I27" s="722">
        <f t="shared" ref="I27" si="18">H27-G27</f>
        <v>0</v>
      </c>
      <c r="J27" s="723" t="e">
        <f t="shared" si="12"/>
        <v>#DIV/0!</v>
      </c>
      <c r="K27" s="724"/>
      <c r="L27" s="725"/>
      <c r="M27" s="651">
        <f>L27-K27</f>
        <v>0</v>
      </c>
      <c r="N27" s="631" t="e">
        <f t="shared" si="13"/>
        <v>#DIV/0!</v>
      </c>
      <c r="O27" s="726"/>
      <c r="P27" s="654">
        <f t="shared" si="10"/>
        <v>0</v>
      </c>
      <c r="Q27" s="653">
        <f>P27-O27</f>
        <v>0</v>
      </c>
      <c r="R27" s="642" t="e">
        <f t="shared" si="14"/>
        <v>#DIV/0!</v>
      </c>
      <c r="S27" s="727"/>
      <c r="T27" s="725"/>
      <c r="U27" s="656" t="e">
        <f t="shared" si="15"/>
        <v>#DIV/0!</v>
      </c>
      <c r="V27" s="632" t="e">
        <f t="shared" si="16"/>
        <v>#DIV/0!</v>
      </c>
      <c r="W27" s="728"/>
      <c r="X27" s="728"/>
      <c r="Y27" s="658">
        <f t="shared" si="5"/>
        <v>0</v>
      </c>
      <c r="Z27" s="729"/>
      <c r="AA27" s="730"/>
      <c r="AB27" s="661" t="e">
        <f t="shared" si="17"/>
        <v>#DIV/0!</v>
      </c>
      <c r="AC27" s="661" t="e">
        <f>Z27/C27*100</f>
        <v>#DIV/0!</v>
      </c>
      <c r="AD27" s="731"/>
      <c r="AE27" s="732"/>
      <c r="AF27" s="732"/>
      <c r="AG27" s="733"/>
      <c r="AH27" s="734">
        <f t="shared" si="7"/>
        <v>0</v>
      </c>
      <c r="AI27" s="666">
        <f t="shared" si="11"/>
        <v>0</v>
      </c>
      <c r="AJ27" s="735"/>
      <c r="AK27" s="667">
        <f>AI27-F27</f>
        <v>0</v>
      </c>
      <c r="AL27" s="668"/>
      <c r="AM27" s="665">
        <f>E27+P27-AH27</f>
        <v>0</v>
      </c>
      <c r="AQ27" s="572"/>
    </row>
    <row r="28" spans="2:43" s="343" customFormat="1" ht="16.5" customHeight="1" outlineLevel="1" x14ac:dyDescent="0.2">
      <c r="B28" s="736" t="s">
        <v>266</v>
      </c>
      <c r="C28" s="716"/>
      <c r="D28" s="717"/>
      <c r="E28" s="718"/>
      <c r="F28" s="719"/>
      <c r="G28" s="720"/>
      <c r="H28" s="721"/>
      <c r="I28" s="722"/>
      <c r="J28" s="723"/>
      <c r="K28" s="724"/>
      <c r="L28" s="725"/>
      <c r="M28" s="651"/>
      <c r="N28" s="631"/>
      <c r="O28" s="726"/>
      <c r="P28" s="654">
        <f t="shared" si="10"/>
        <v>0</v>
      </c>
      <c r="Q28" s="653"/>
      <c r="R28" s="642"/>
      <c r="S28" s="727"/>
      <c r="T28" s="725"/>
      <c r="U28" s="656"/>
      <c r="V28" s="632"/>
      <c r="W28" s="728"/>
      <c r="X28" s="728"/>
      <c r="Y28" s="658">
        <f t="shared" si="5"/>
        <v>0</v>
      </c>
      <c r="Z28" s="729"/>
      <c r="AA28" s="730">
        <f>'[2]16_я '!AE73-Z28</f>
        <v>0</v>
      </c>
      <c r="AB28" s="661"/>
      <c r="AC28" s="661"/>
      <c r="AD28" s="731"/>
      <c r="AE28" s="732"/>
      <c r="AF28" s="732"/>
      <c r="AG28" s="733"/>
      <c r="AH28" s="734">
        <f t="shared" si="7"/>
        <v>0</v>
      </c>
      <c r="AI28" s="666">
        <f>F28+L28-P28+(AH28-E28)</f>
        <v>0</v>
      </c>
      <c r="AJ28" s="735"/>
      <c r="AK28" s="667">
        <f>AI28-F28</f>
        <v>0</v>
      </c>
      <c r="AL28" s="668"/>
      <c r="AM28" s="665">
        <f>E28+P28-AH28</f>
        <v>0</v>
      </c>
      <c r="AQ28" s="572"/>
    </row>
    <row r="29" spans="2:43" ht="16.5" customHeight="1" outlineLevel="1" x14ac:dyDescent="0.2">
      <c r="B29" s="737" t="s">
        <v>267</v>
      </c>
      <c r="C29" s="738"/>
      <c r="D29" s="647"/>
      <c r="E29" s="694"/>
      <c r="F29" s="695"/>
      <c r="G29" s="696"/>
      <c r="H29" s="697"/>
      <c r="I29" s="651"/>
      <c r="J29" s="631" t="e">
        <f t="shared" si="12"/>
        <v>#DIV/0!</v>
      </c>
      <c r="K29" s="698"/>
      <c r="L29" s="699"/>
      <c r="M29" s="651"/>
      <c r="N29" s="631" t="e">
        <f t="shared" si="13"/>
        <v>#DIV/0!</v>
      </c>
      <c r="O29" s="653"/>
      <c r="P29" s="654"/>
      <c r="Q29" s="653"/>
      <c r="R29" s="642" t="e">
        <f t="shared" si="14"/>
        <v>#DIV/0!</v>
      </c>
      <c r="S29" s="700"/>
      <c r="T29" s="699">
        <f>'[2]16_я '!AF230</f>
        <v>0</v>
      </c>
      <c r="U29" s="656" t="e">
        <f t="shared" si="15"/>
        <v>#DIV/0!</v>
      </c>
      <c r="V29" s="632" t="e">
        <f t="shared" si="16"/>
        <v>#DIV/0!</v>
      </c>
      <c r="W29" s="701"/>
      <c r="X29" s="701"/>
      <c r="Y29" s="658"/>
      <c r="Z29" s="703"/>
      <c r="AA29" s="703"/>
      <c r="AB29" s="661" t="e">
        <f t="shared" si="17"/>
        <v>#DIV/0!</v>
      </c>
      <c r="AC29" s="661" t="e">
        <f t="shared" si="6"/>
        <v>#DIV/0!</v>
      </c>
      <c r="AD29" s="704"/>
      <c r="AE29" s="739"/>
      <c r="AF29" s="740"/>
      <c r="AG29" s="741"/>
      <c r="AH29" s="665">
        <f t="shared" si="7"/>
        <v>0</v>
      </c>
      <c r="AI29" s="666">
        <f>F29+L29-P29+(AH29-E29)</f>
        <v>0</v>
      </c>
      <c r="AJ29" s="647"/>
      <c r="AK29" s="667">
        <f>AI29-F29</f>
        <v>0</v>
      </c>
      <c r="AL29" s="668"/>
      <c r="AM29" s="665">
        <f>E29+P29-AH29</f>
        <v>0</v>
      </c>
      <c r="AQ29" s="572"/>
    </row>
    <row r="30" spans="2:43" ht="16.5" customHeight="1" outlineLevel="1" x14ac:dyDescent="0.2">
      <c r="B30" s="742" t="s">
        <v>268</v>
      </c>
      <c r="C30" s="648"/>
      <c r="D30" s="647"/>
      <c r="E30" s="694"/>
      <c r="F30" s="695"/>
      <c r="G30" s="696"/>
      <c r="H30" s="697"/>
      <c r="I30" s="651"/>
      <c r="J30" s="631" t="e">
        <f t="shared" si="12"/>
        <v>#DIV/0!</v>
      </c>
      <c r="K30" s="698"/>
      <c r="L30" s="699"/>
      <c r="M30" s="651"/>
      <c r="N30" s="631" t="e">
        <f t="shared" si="13"/>
        <v>#DIV/0!</v>
      </c>
      <c r="O30" s="653"/>
      <c r="P30" s="654"/>
      <c r="Q30" s="653"/>
      <c r="R30" s="642" t="e">
        <f t="shared" si="14"/>
        <v>#DIV/0!</v>
      </c>
      <c r="S30" s="700"/>
      <c r="T30" s="699">
        <f>'[2]16_я '!AF214+'[2]16_я '!AF221+'[2]16_я '!AF223</f>
        <v>0</v>
      </c>
      <c r="U30" s="656" t="e">
        <f t="shared" si="15"/>
        <v>#DIV/0!</v>
      </c>
      <c r="V30" s="632" t="e">
        <f t="shared" si="16"/>
        <v>#DIV/0!</v>
      </c>
      <c r="W30" s="701"/>
      <c r="X30" s="701"/>
      <c r="Y30" s="658"/>
      <c r="Z30" s="702"/>
      <c r="AA30" s="703"/>
      <c r="AB30" s="661" t="e">
        <f t="shared" si="17"/>
        <v>#DIV/0!</v>
      </c>
      <c r="AC30" s="661" t="e">
        <f t="shared" si="6"/>
        <v>#DIV/0!</v>
      </c>
      <c r="AD30" s="704"/>
      <c r="AE30" s="705"/>
      <c r="AF30" s="706"/>
      <c r="AG30" s="664"/>
      <c r="AH30" s="665">
        <f t="shared" si="7"/>
        <v>0</v>
      </c>
      <c r="AI30" s="666">
        <f t="shared" si="11"/>
        <v>0</v>
      </c>
      <c r="AJ30" s="647"/>
      <c r="AK30" s="667">
        <f t="shared" si="8"/>
        <v>0</v>
      </c>
      <c r="AL30" s="743"/>
      <c r="AM30" s="665">
        <f t="shared" si="9"/>
        <v>0</v>
      </c>
      <c r="AQ30" s="572"/>
    </row>
    <row r="31" spans="2:43" ht="16.5" customHeight="1" x14ac:dyDescent="0.2">
      <c r="B31" s="744" t="s">
        <v>201</v>
      </c>
      <c r="C31" s="648"/>
      <c r="D31" s="647"/>
      <c r="E31" s="694"/>
      <c r="F31" s="745"/>
      <c r="G31" s="746"/>
      <c r="H31" s="747"/>
      <c r="I31" s="748"/>
      <c r="J31" s="749" t="e">
        <f t="shared" si="12"/>
        <v>#DIV/0!</v>
      </c>
      <c r="K31" s="750"/>
      <c r="L31" s="751"/>
      <c r="M31" s="748"/>
      <c r="N31" s="752" t="e">
        <f t="shared" si="13"/>
        <v>#DIV/0!</v>
      </c>
      <c r="O31" s="753"/>
      <c r="P31" s="654"/>
      <c r="Q31" s="753"/>
      <c r="R31" s="754" t="e">
        <f t="shared" si="14"/>
        <v>#DIV/0!</v>
      </c>
      <c r="S31" s="750"/>
      <c r="T31" s="751"/>
      <c r="U31" s="755" t="e">
        <f t="shared" si="15"/>
        <v>#DIV/0!</v>
      </c>
      <c r="V31" s="756" t="e">
        <f t="shared" si="16"/>
        <v>#DIV/0!</v>
      </c>
      <c r="W31" s="757"/>
      <c r="X31" s="757"/>
      <c r="Y31" s="758"/>
      <c r="Z31" s="759"/>
      <c r="AA31" s="760"/>
      <c r="AB31" s="761" t="e">
        <f t="shared" si="17"/>
        <v>#DIV/0!</v>
      </c>
      <c r="AC31" s="761" t="e">
        <f t="shared" si="6"/>
        <v>#DIV/0!</v>
      </c>
      <c r="AD31" s="762"/>
      <c r="AE31" s="763"/>
      <c r="AF31" s="764"/>
      <c r="AG31" s="764"/>
      <c r="AH31" s="765">
        <f t="shared" si="7"/>
        <v>0</v>
      </c>
      <c r="AI31" s="766">
        <f>F31+L31-P31+(AH31-E31)</f>
        <v>0</v>
      </c>
      <c r="AJ31" s="743"/>
      <c r="AK31" s="767">
        <f t="shared" si="8"/>
        <v>0</v>
      </c>
      <c r="AL31" s="743"/>
      <c r="AM31" s="665">
        <f t="shared" si="9"/>
        <v>0</v>
      </c>
      <c r="AQ31" s="572"/>
    </row>
    <row r="32" spans="2:43" ht="16.5" customHeight="1" thickBot="1" x14ac:dyDescent="0.25">
      <c r="B32" s="768"/>
      <c r="C32" s="769"/>
      <c r="D32" s="770"/>
      <c r="E32" s="771"/>
      <c r="F32" s="772"/>
      <c r="G32" s="769"/>
      <c r="H32" s="773"/>
      <c r="I32" s="774"/>
      <c r="J32" s="775"/>
      <c r="K32" s="776"/>
      <c r="L32" s="777"/>
      <c r="M32" s="774"/>
      <c r="N32" s="778"/>
      <c r="O32" s="779"/>
      <c r="P32" s="779"/>
      <c r="Q32" s="779"/>
      <c r="R32" s="780"/>
      <c r="S32" s="776"/>
      <c r="T32" s="777"/>
      <c r="U32" s="781"/>
      <c r="V32" s="782"/>
      <c r="W32" s="783"/>
      <c r="X32" s="783"/>
      <c r="Y32" s="784"/>
      <c r="Z32" s="783"/>
      <c r="AA32" s="783"/>
      <c r="AB32" s="785"/>
      <c r="AC32" s="785"/>
      <c r="AD32" s="786"/>
      <c r="AE32" s="787"/>
      <c r="AF32" s="788"/>
      <c r="AG32" s="788"/>
      <c r="AH32" s="789"/>
      <c r="AI32" s="771"/>
      <c r="AJ32" s="770"/>
      <c r="AK32" s="774"/>
      <c r="AL32" s="770"/>
      <c r="AM32" s="789"/>
      <c r="AQ32" s="572"/>
    </row>
  </sheetData>
  <mergeCells count="46">
    <mergeCell ref="N8:N9"/>
    <mergeCell ref="O8:O9"/>
    <mergeCell ref="P8:P9"/>
    <mergeCell ref="Q8:Q9"/>
    <mergeCell ref="R8:R9"/>
    <mergeCell ref="O5:R7"/>
    <mergeCell ref="S5:AE5"/>
    <mergeCell ref="AF5:AF8"/>
    <mergeCell ref="AG5:AG9"/>
    <mergeCell ref="AH5:AH9"/>
    <mergeCell ref="AC8:AC9"/>
    <mergeCell ref="AD8:AD9"/>
    <mergeCell ref="AE8:AE9"/>
    <mergeCell ref="S8:S9"/>
    <mergeCell ref="AK5:AK9"/>
    <mergeCell ref="AL5:AL9"/>
    <mergeCell ref="AM5:AM9"/>
    <mergeCell ref="S6:V7"/>
    <mergeCell ref="W6:AC7"/>
    <mergeCell ref="AD6:AE7"/>
    <mergeCell ref="AI7:AI9"/>
    <mergeCell ref="T8:T9"/>
    <mergeCell ref="U8:U9"/>
    <mergeCell ref="V8:V9"/>
    <mergeCell ref="AJ8:AJ9"/>
    <mergeCell ref="AI5:AJ6"/>
    <mergeCell ref="W8:W9"/>
    <mergeCell ref="X8:X9"/>
    <mergeCell ref="Y8:AA8"/>
    <mergeCell ref="AB8:AB9"/>
    <mergeCell ref="K4:N4"/>
    <mergeCell ref="B5:B9"/>
    <mergeCell ref="C5:D6"/>
    <mergeCell ref="E5:E9"/>
    <mergeCell ref="F5:F9"/>
    <mergeCell ref="G5:J7"/>
    <mergeCell ref="K5:N7"/>
    <mergeCell ref="C7:C9"/>
    <mergeCell ref="D8:D9"/>
    <mergeCell ref="G8:G9"/>
    <mergeCell ref="M8:M9"/>
    <mergeCell ref="H8:H9"/>
    <mergeCell ref="I8:I9"/>
    <mergeCell ref="J8:J9"/>
    <mergeCell ref="K8:K9"/>
    <mergeCell ref="L8:L9"/>
  </mergeCells>
  <pageMargins left="0.19685039370078741" right="0" top="0.43307086614173229" bottom="0.19685039370078741" header="0.51181102362204722" footer="0.51181102362204722"/>
  <pageSetup paperSize="9" scale="5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workbookViewId="0">
      <pane xSplit="2" ySplit="43" topLeftCell="C44" activePane="bottomRight" state="frozen"/>
      <selection activeCell="I33" sqref="I33"/>
      <selection pane="topRight" activeCell="I33" sqref="I33"/>
      <selection pane="bottomLeft" activeCell="I33" sqref="I33"/>
      <selection pane="bottomRight" activeCell="A139" sqref="A139"/>
    </sheetView>
  </sheetViews>
  <sheetFormatPr defaultRowHeight="12.75" x14ac:dyDescent="0.2"/>
  <cols>
    <col min="1" max="1" width="35.140625" style="791" customWidth="1"/>
    <col min="2" max="2" width="6.7109375" style="791" customWidth="1"/>
    <col min="3" max="3" width="12.85546875" style="791" customWidth="1"/>
    <col min="4" max="4" width="11.140625" style="791" customWidth="1"/>
    <col min="5" max="6" width="0" style="791" hidden="1" customWidth="1"/>
    <col min="7" max="7" width="12.140625" style="791" customWidth="1"/>
    <col min="8" max="8" width="0" style="791" hidden="1" customWidth="1"/>
    <col min="9" max="9" width="13.42578125" style="791" customWidth="1"/>
    <col min="10" max="10" width="12.42578125" style="791" customWidth="1"/>
    <col min="11" max="11" width="0.140625" style="791" customWidth="1"/>
    <col min="12" max="12" width="13.5703125" style="791" customWidth="1"/>
    <col min="13" max="13" width="9" style="791" customWidth="1"/>
    <col min="14" max="14" width="12.42578125" style="791" customWidth="1"/>
    <col min="15" max="15" width="14" style="791" customWidth="1"/>
    <col min="16" max="16" width="16.7109375" style="791" customWidth="1"/>
    <col min="17" max="256" width="9.140625" style="791"/>
    <col min="257" max="257" width="35.140625" style="791" customWidth="1"/>
    <col min="258" max="258" width="6.7109375" style="791" customWidth="1"/>
    <col min="259" max="259" width="12.85546875" style="791" customWidth="1"/>
    <col min="260" max="260" width="11.140625" style="791" customWidth="1"/>
    <col min="261" max="262" width="0" style="791" hidden="1" customWidth="1"/>
    <col min="263" max="263" width="12.140625" style="791" customWidth="1"/>
    <col min="264" max="264" width="0" style="791" hidden="1" customWidth="1"/>
    <col min="265" max="265" width="13.42578125" style="791" customWidth="1"/>
    <col min="266" max="266" width="12.42578125" style="791" customWidth="1"/>
    <col min="267" max="267" width="0.140625" style="791" customWidth="1"/>
    <col min="268" max="268" width="13.5703125" style="791" customWidth="1"/>
    <col min="269" max="269" width="9" style="791" customWidth="1"/>
    <col min="270" max="270" width="12.42578125" style="791" customWidth="1"/>
    <col min="271" max="271" width="14" style="791" customWidth="1"/>
    <col min="272" max="272" width="16.7109375" style="791" customWidth="1"/>
    <col min="273" max="512" width="9.140625" style="791"/>
    <col min="513" max="513" width="35.140625" style="791" customWidth="1"/>
    <col min="514" max="514" width="6.7109375" style="791" customWidth="1"/>
    <col min="515" max="515" width="12.85546875" style="791" customWidth="1"/>
    <col min="516" max="516" width="11.140625" style="791" customWidth="1"/>
    <col min="517" max="518" width="0" style="791" hidden="1" customWidth="1"/>
    <col min="519" max="519" width="12.140625" style="791" customWidth="1"/>
    <col min="520" max="520" width="0" style="791" hidden="1" customWidth="1"/>
    <col min="521" max="521" width="13.42578125" style="791" customWidth="1"/>
    <col min="522" max="522" width="12.42578125" style="791" customWidth="1"/>
    <col min="523" max="523" width="0.140625" style="791" customWidth="1"/>
    <col min="524" max="524" width="13.5703125" style="791" customWidth="1"/>
    <col min="525" max="525" width="9" style="791" customWidth="1"/>
    <col min="526" max="526" width="12.42578125" style="791" customWidth="1"/>
    <col min="527" max="527" width="14" style="791" customWidth="1"/>
    <col min="528" max="528" width="16.7109375" style="791" customWidth="1"/>
    <col min="529" max="768" width="9.140625" style="791"/>
    <col min="769" max="769" width="35.140625" style="791" customWidth="1"/>
    <col min="770" max="770" width="6.7109375" style="791" customWidth="1"/>
    <col min="771" max="771" width="12.85546875" style="791" customWidth="1"/>
    <col min="772" max="772" width="11.140625" style="791" customWidth="1"/>
    <col min="773" max="774" width="0" style="791" hidden="1" customWidth="1"/>
    <col min="775" max="775" width="12.140625" style="791" customWidth="1"/>
    <col min="776" max="776" width="0" style="791" hidden="1" customWidth="1"/>
    <col min="777" max="777" width="13.42578125" style="791" customWidth="1"/>
    <col min="778" max="778" width="12.42578125" style="791" customWidth="1"/>
    <col min="779" max="779" width="0.140625" style="791" customWidth="1"/>
    <col min="780" max="780" width="13.5703125" style="791" customWidth="1"/>
    <col min="781" max="781" width="9" style="791" customWidth="1"/>
    <col min="782" max="782" width="12.42578125" style="791" customWidth="1"/>
    <col min="783" max="783" width="14" style="791" customWidth="1"/>
    <col min="784" max="784" width="16.7109375" style="791" customWidth="1"/>
    <col min="785" max="1024" width="9.140625" style="791"/>
    <col min="1025" max="1025" width="35.140625" style="791" customWidth="1"/>
    <col min="1026" max="1026" width="6.7109375" style="791" customWidth="1"/>
    <col min="1027" max="1027" width="12.85546875" style="791" customWidth="1"/>
    <col min="1028" max="1028" width="11.140625" style="791" customWidth="1"/>
    <col min="1029" max="1030" width="0" style="791" hidden="1" customWidth="1"/>
    <col min="1031" max="1031" width="12.140625" style="791" customWidth="1"/>
    <col min="1032" max="1032" width="0" style="791" hidden="1" customWidth="1"/>
    <col min="1033" max="1033" width="13.42578125" style="791" customWidth="1"/>
    <col min="1034" max="1034" width="12.42578125" style="791" customWidth="1"/>
    <col min="1035" max="1035" width="0.140625" style="791" customWidth="1"/>
    <col min="1036" max="1036" width="13.5703125" style="791" customWidth="1"/>
    <col min="1037" max="1037" width="9" style="791" customWidth="1"/>
    <col min="1038" max="1038" width="12.42578125" style="791" customWidth="1"/>
    <col min="1039" max="1039" width="14" style="791" customWidth="1"/>
    <col min="1040" max="1040" width="16.7109375" style="791" customWidth="1"/>
    <col min="1041" max="1280" width="9.140625" style="791"/>
    <col min="1281" max="1281" width="35.140625" style="791" customWidth="1"/>
    <col min="1282" max="1282" width="6.7109375" style="791" customWidth="1"/>
    <col min="1283" max="1283" width="12.85546875" style="791" customWidth="1"/>
    <col min="1284" max="1284" width="11.140625" style="791" customWidth="1"/>
    <col min="1285" max="1286" width="0" style="791" hidden="1" customWidth="1"/>
    <col min="1287" max="1287" width="12.140625" style="791" customWidth="1"/>
    <col min="1288" max="1288" width="0" style="791" hidden="1" customWidth="1"/>
    <col min="1289" max="1289" width="13.42578125" style="791" customWidth="1"/>
    <col min="1290" max="1290" width="12.42578125" style="791" customWidth="1"/>
    <col min="1291" max="1291" width="0.140625" style="791" customWidth="1"/>
    <col min="1292" max="1292" width="13.5703125" style="791" customWidth="1"/>
    <col min="1293" max="1293" width="9" style="791" customWidth="1"/>
    <col min="1294" max="1294" width="12.42578125" style="791" customWidth="1"/>
    <col min="1295" max="1295" width="14" style="791" customWidth="1"/>
    <col min="1296" max="1296" width="16.7109375" style="791" customWidth="1"/>
    <col min="1297" max="1536" width="9.140625" style="791"/>
    <col min="1537" max="1537" width="35.140625" style="791" customWidth="1"/>
    <col min="1538" max="1538" width="6.7109375" style="791" customWidth="1"/>
    <col min="1539" max="1539" width="12.85546875" style="791" customWidth="1"/>
    <col min="1540" max="1540" width="11.140625" style="791" customWidth="1"/>
    <col min="1541" max="1542" width="0" style="791" hidden="1" customWidth="1"/>
    <col min="1543" max="1543" width="12.140625" style="791" customWidth="1"/>
    <col min="1544" max="1544" width="0" style="791" hidden="1" customWidth="1"/>
    <col min="1545" max="1545" width="13.42578125" style="791" customWidth="1"/>
    <col min="1546" max="1546" width="12.42578125" style="791" customWidth="1"/>
    <col min="1547" max="1547" width="0.140625" style="791" customWidth="1"/>
    <col min="1548" max="1548" width="13.5703125" style="791" customWidth="1"/>
    <col min="1549" max="1549" width="9" style="791" customWidth="1"/>
    <col min="1550" max="1550" width="12.42578125" style="791" customWidth="1"/>
    <col min="1551" max="1551" width="14" style="791" customWidth="1"/>
    <col min="1552" max="1552" width="16.7109375" style="791" customWidth="1"/>
    <col min="1553" max="1792" width="9.140625" style="791"/>
    <col min="1793" max="1793" width="35.140625" style="791" customWidth="1"/>
    <col min="1794" max="1794" width="6.7109375" style="791" customWidth="1"/>
    <col min="1795" max="1795" width="12.85546875" style="791" customWidth="1"/>
    <col min="1796" max="1796" width="11.140625" style="791" customWidth="1"/>
    <col min="1797" max="1798" width="0" style="791" hidden="1" customWidth="1"/>
    <col min="1799" max="1799" width="12.140625" style="791" customWidth="1"/>
    <col min="1800" max="1800" width="0" style="791" hidden="1" customWidth="1"/>
    <col min="1801" max="1801" width="13.42578125" style="791" customWidth="1"/>
    <col min="1802" max="1802" width="12.42578125" style="791" customWidth="1"/>
    <col min="1803" max="1803" width="0.140625" style="791" customWidth="1"/>
    <col min="1804" max="1804" width="13.5703125" style="791" customWidth="1"/>
    <col min="1805" max="1805" width="9" style="791" customWidth="1"/>
    <col min="1806" max="1806" width="12.42578125" style="791" customWidth="1"/>
    <col min="1807" max="1807" width="14" style="791" customWidth="1"/>
    <col min="1808" max="1808" width="16.7109375" style="791" customWidth="1"/>
    <col min="1809" max="2048" width="9.140625" style="791"/>
    <col min="2049" max="2049" width="35.140625" style="791" customWidth="1"/>
    <col min="2050" max="2050" width="6.7109375" style="791" customWidth="1"/>
    <col min="2051" max="2051" width="12.85546875" style="791" customWidth="1"/>
    <col min="2052" max="2052" width="11.140625" style="791" customWidth="1"/>
    <col min="2053" max="2054" width="0" style="791" hidden="1" customWidth="1"/>
    <col min="2055" max="2055" width="12.140625" style="791" customWidth="1"/>
    <col min="2056" max="2056" width="0" style="791" hidden="1" customWidth="1"/>
    <col min="2057" max="2057" width="13.42578125" style="791" customWidth="1"/>
    <col min="2058" max="2058" width="12.42578125" style="791" customWidth="1"/>
    <col min="2059" max="2059" width="0.140625" style="791" customWidth="1"/>
    <col min="2060" max="2060" width="13.5703125" style="791" customWidth="1"/>
    <col min="2061" max="2061" width="9" style="791" customWidth="1"/>
    <col min="2062" max="2062" width="12.42578125" style="791" customWidth="1"/>
    <col min="2063" max="2063" width="14" style="791" customWidth="1"/>
    <col min="2064" max="2064" width="16.7109375" style="791" customWidth="1"/>
    <col min="2065" max="2304" width="9.140625" style="791"/>
    <col min="2305" max="2305" width="35.140625" style="791" customWidth="1"/>
    <col min="2306" max="2306" width="6.7109375" style="791" customWidth="1"/>
    <col min="2307" max="2307" width="12.85546875" style="791" customWidth="1"/>
    <col min="2308" max="2308" width="11.140625" style="791" customWidth="1"/>
    <col min="2309" max="2310" width="0" style="791" hidden="1" customWidth="1"/>
    <col min="2311" max="2311" width="12.140625" style="791" customWidth="1"/>
    <col min="2312" max="2312" width="0" style="791" hidden="1" customWidth="1"/>
    <col min="2313" max="2313" width="13.42578125" style="791" customWidth="1"/>
    <col min="2314" max="2314" width="12.42578125" style="791" customWidth="1"/>
    <col min="2315" max="2315" width="0.140625" style="791" customWidth="1"/>
    <col min="2316" max="2316" width="13.5703125" style="791" customWidth="1"/>
    <col min="2317" max="2317" width="9" style="791" customWidth="1"/>
    <col min="2318" max="2318" width="12.42578125" style="791" customWidth="1"/>
    <col min="2319" max="2319" width="14" style="791" customWidth="1"/>
    <col min="2320" max="2320" width="16.7109375" style="791" customWidth="1"/>
    <col min="2321" max="2560" width="9.140625" style="791"/>
    <col min="2561" max="2561" width="35.140625" style="791" customWidth="1"/>
    <col min="2562" max="2562" width="6.7109375" style="791" customWidth="1"/>
    <col min="2563" max="2563" width="12.85546875" style="791" customWidth="1"/>
    <col min="2564" max="2564" width="11.140625" style="791" customWidth="1"/>
    <col min="2565" max="2566" width="0" style="791" hidden="1" customWidth="1"/>
    <col min="2567" max="2567" width="12.140625" style="791" customWidth="1"/>
    <col min="2568" max="2568" width="0" style="791" hidden="1" customWidth="1"/>
    <col min="2569" max="2569" width="13.42578125" style="791" customWidth="1"/>
    <col min="2570" max="2570" width="12.42578125" style="791" customWidth="1"/>
    <col min="2571" max="2571" width="0.140625" style="791" customWidth="1"/>
    <col min="2572" max="2572" width="13.5703125" style="791" customWidth="1"/>
    <col min="2573" max="2573" width="9" style="791" customWidth="1"/>
    <col min="2574" max="2574" width="12.42578125" style="791" customWidth="1"/>
    <col min="2575" max="2575" width="14" style="791" customWidth="1"/>
    <col min="2576" max="2576" width="16.7109375" style="791" customWidth="1"/>
    <col min="2577" max="2816" width="9.140625" style="791"/>
    <col min="2817" max="2817" width="35.140625" style="791" customWidth="1"/>
    <col min="2818" max="2818" width="6.7109375" style="791" customWidth="1"/>
    <col min="2819" max="2819" width="12.85546875" style="791" customWidth="1"/>
    <col min="2820" max="2820" width="11.140625" style="791" customWidth="1"/>
    <col min="2821" max="2822" width="0" style="791" hidden="1" customWidth="1"/>
    <col min="2823" max="2823" width="12.140625" style="791" customWidth="1"/>
    <col min="2824" max="2824" width="0" style="791" hidden="1" customWidth="1"/>
    <col min="2825" max="2825" width="13.42578125" style="791" customWidth="1"/>
    <col min="2826" max="2826" width="12.42578125" style="791" customWidth="1"/>
    <col min="2827" max="2827" width="0.140625" style="791" customWidth="1"/>
    <col min="2828" max="2828" width="13.5703125" style="791" customWidth="1"/>
    <col min="2829" max="2829" width="9" style="791" customWidth="1"/>
    <col min="2830" max="2830" width="12.42578125" style="791" customWidth="1"/>
    <col min="2831" max="2831" width="14" style="791" customWidth="1"/>
    <col min="2832" max="2832" width="16.7109375" style="791" customWidth="1"/>
    <col min="2833" max="3072" width="9.140625" style="791"/>
    <col min="3073" max="3073" width="35.140625" style="791" customWidth="1"/>
    <col min="3074" max="3074" width="6.7109375" style="791" customWidth="1"/>
    <col min="3075" max="3075" width="12.85546875" style="791" customWidth="1"/>
    <col min="3076" max="3076" width="11.140625" style="791" customWidth="1"/>
    <col min="3077" max="3078" width="0" style="791" hidden="1" customWidth="1"/>
    <col min="3079" max="3079" width="12.140625" style="791" customWidth="1"/>
    <col min="3080" max="3080" width="0" style="791" hidden="1" customWidth="1"/>
    <col min="3081" max="3081" width="13.42578125" style="791" customWidth="1"/>
    <col min="3082" max="3082" width="12.42578125" style="791" customWidth="1"/>
    <col min="3083" max="3083" width="0.140625" style="791" customWidth="1"/>
    <col min="3084" max="3084" width="13.5703125" style="791" customWidth="1"/>
    <col min="3085" max="3085" width="9" style="791" customWidth="1"/>
    <col min="3086" max="3086" width="12.42578125" style="791" customWidth="1"/>
    <col min="3087" max="3087" width="14" style="791" customWidth="1"/>
    <col min="3088" max="3088" width="16.7109375" style="791" customWidth="1"/>
    <col min="3089" max="3328" width="9.140625" style="791"/>
    <col min="3329" max="3329" width="35.140625" style="791" customWidth="1"/>
    <col min="3330" max="3330" width="6.7109375" style="791" customWidth="1"/>
    <col min="3331" max="3331" width="12.85546875" style="791" customWidth="1"/>
    <col min="3332" max="3332" width="11.140625" style="791" customWidth="1"/>
    <col min="3333" max="3334" width="0" style="791" hidden="1" customWidth="1"/>
    <col min="3335" max="3335" width="12.140625" style="791" customWidth="1"/>
    <col min="3336" max="3336" width="0" style="791" hidden="1" customWidth="1"/>
    <col min="3337" max="3337" width="13.42578125" style="791" customWidth="1"/>
    <col min="3338" max="3338" width="12.42578125" style="791" customWidth="1"/>
    <col min="3339" max="3339" width="0.140625" style="791" customWidth="1"/>
    <col min="3340" max="3340" width="13.5703125" style="791" customWidth="1"/>
    <col min="3341" max="3341" width="9" style="791" customWidth="1"/>
    <col min="3342" max="3342" width="12.42578125" style="791" customWidth="1"/>
    <col min="3343" max="3343" width="14" style="791" customWidth="1"/>
    <col min="3344" max="3344" width="16.7109375" style="791" customWidth="1"/>
    <col min="3345" max="3584" width="9.140625" style="791"/>
    <col min="3585" max="3585" width="35.140625" style="791" customWidth="1"/>
    <col min="3586" max="3586" width="6.7109375" style="791" customWidth="1"/>
    <col min="3587" max="3587" width="12.85546875" style="791" customWidth="1"/>
    <col min="3588" max="3588" width="11.140625" style="791" customWidth="1"/>
    <col min="3589" max="3590" width="0" style="791" hidden="1" customWidth="1"/>
    <col min="3591" max="3591" width="12.140625" style="791" customWidth="1"/>
    <col min="3592" max="3592" width="0" style="791" hidden="1" customWidth="1"/>
    <col min="3593" max="3593" width="13.42578125" style="791" customWidth="1"/>
    <col min="3594" max="3594" width="12.42578125" style="791" customWidth="1"/>
    <col min="3595" max="3595" width="0.140625" style="791" customWidth="1"/>
    <col min="3596" max="3596" width="13.5703125" style="791" customWidth="1"/>
    <col min="3597" max="3597" width="9" style="791" customWidth="1"/>
    <col min="3598" max="3598" width="12.42578125" style="791" customWidth="1"/>
    <col min="3599" max="3599" width="14" style="791" customWidth="1"/>
    <col min="3600" max="3600" width="16.7109375" style="791" customWidth="1"/>
    <col min="3601" max="3840" width="9.140625" style="791"/>
    <col min="3841" max="3841" width="35.140625" style="791" customWidth="1"/>
    <col min="3842" max="3842" width="6.7109375" style="791" customWidth="1"/>
    <col min="3843" max="3843" width="12.85546875" style="791" customWidth="1"/>
    <col min="3844" max="3844" width="11.140625" style="791" customWidth="1"/>
    <col min="3845" max="3846" width="0" style="791" hidden="1" customWidth="1"/>
    <col min="3847" max="3847" width="12.140625" style="791" customWidth="1"/>
    <col min="3848" max="3848" width="0" style="791" hidden="1" customWidth="1"/>
    <col min="3849" max="3849" width="13.42578125" style="791" customWidth="1"/>
    <col min="3850" max="3850" width="12.42578125" style="791" customWidth="1"/>
    <col min="3851" max="3851" width="0.140625" style="791" customWidth="1"/>
    <col min="3852" max="3852" width="13.5703125" style="791" customWidth="1"/>
    <col min="3853" max="3853" width="9" style="791" customWidth="1"/>
    <col min="3854" max="3854" width="12.42578125" style="791" customWidth="1"/>
    <col min="3855" max="3855" width="14" style="791" customWidth="1"/>
    <col min="3856" max="3856" width="16.7109375" style="791" customWidth="1"/>
    <col min="3857" max="4096" width="9.140625" style="791"/>
    <col min="4097" max="4097" width="35.140625" style="791" customWidth="1"/>
    <col min="4098" max="4098" width="6.7109375" style="791" customWidth="1"/>
    <col min="4099" max="4099" width="12.85546875" style="791" customWidth="1"/>
    <col min="4100" max="4100" width="11.140625" style="791" customWidth="1"/>
    <col min="4101" max="4102" width="0" style="791" hidden="1" customWidth="1"/>
    <col min="4103" max="4103" width="12.140625" style="791" customWidth="1"/>
    <col min="4104" max="4104" width="0" style="791" hidden="1" customWidth="1"/>
    <col min="4105" max="4105" width="13.42578125" style="791" customWidth="1"/>
    <col min="4106" max="4106" width="12.42578125" style="791" customWidth="1"/>
    <col min="4107" max="4107" width="0.140625" style="791" customWidth="1"/>
    <col min="4108" max="4108" width="13.5703125" style="791" customWidth="1"/>
    <col min="4109" max="4109" width="9" style="791" customWidth="1"/>
    <col min="4110" max="4110" width="12.42578125" style="791" customWidth="1"/>
    <col min="4111" max="4111" width="14" style="791" customWidth="1"/>
    <col min="4112" max="4112" width="16.7109375" style="791" customWidth="1"/>
    <col min="4113" max="4352" width="9.140625" style="791"/>
    <col min="4353" max="4353" width="35.140625" style="791" customWidth="1"/>
    <col min="4354" max="4354" width="6.7109375" style="791" customWidth="1"/>
    <col min="4355" max="4355" width="12.85546875" style="791" customWidth="1"/>
    <col min="4356" max="4356" width="11.140625" style="791" customWidth="1"/>
    <col min="4357" max="4358" width="0" style="791" hidden="1" customWidth="1"/>
    <col min="4359" max="4359" width="12.140625" style="791" customWidth="1"/>
    <col min="4360" max="4360" width="0" style="791" hidden="1" customWidth="1"/>
    <col min="4361" max="4361" width="13.42578125" style="791" customWidth="1"/>
    <col min="4362" max="4362" width="12.42578125" style="791" customWidth="1"/>
    <col min="4363" max="4363" width="0.140625" style="791" customWidth="1"/>
    <col min="4364" max="4364" width="13.5703125" style="791" customWidth="1"/>
    <col min="4365" max="4365" width="9" style="791" customWidth="1"/>
    <col min="4366" max="4366" width="12.42578125" style="791" customWidth="1"/>
    <col min="4367" max="4367" width="14" style="791" customWidth="1"/>
    <col min="4368" max="4368" width="16.7109375" style="791" customWidth="1"/>
    <col min="4369" max="4608" width="9.140625" style="791"/>
    <col min="4609" max="4609" width="35.140625" style="791" customWidth="1"/>
    <col min="4610" max="4610" width="6.7109375" style="791" customWidth="1"/>
    <col min="4611" max="4611" width="12.85546875" style="791" customWidth="1"/>
    <col min="4612" max="4612" width="11.140625" style="791" customWidth="1"/>
    <col min="4613" max="4614" width="0" style="791" hidden="1" customWidth="1"/>
    <col min="4615" max="4615" width="12.140625" style="791" customWidth="1"/>
    <col min="4616" max="4616" width="0" style="791" hidden="1" customWidth="1"/>
    <col min="4617" max="4617" width="13.42578125" style="791" customWidth="1"/>
    <col min="4618" max="4618" width="12.42578125" style="791" customWidth="1"/>
    <col min="4619" max="4619" width="0.140625" style="791" customWidth="1"/>
    <col min="4620" max="4620" width="13.5703125" style="791" customWidth="1"/>
    <col min="4621" max="4621" width="9" style="791" customWidth="1"/>
    <col min="4622" max="4622" width="12.42578125" style="791" customWidth="1"/>
    <col min="4623" max="4623" width="14" style="791" customWidth="1"/>
    <col min="4624" max="4624" width="16.7109375" style="791" customWidth="1"/>
    <col min="4625" max="4864" width="9.140625" style="791"/>
    <col min="4865" max="4865" width="35.140625" style="791" customWidth="1"/>
    <col min="4866" max="4866" width="6.7109375" style="791" customWidth="1"/>
    <col min="4867" max="4867" width="12.85546875" style="791" customWidth="1"/>
    <col min="4868" max="4868" width="11.140625" style="791" customWidth="1"/>
    <col min="4869" max="4870" width="0" style="791" hidden="1" customWidth="1"/>
    <col min="4871" max="4871" width="12.140625" style="791" customWidth="1"/>
    <col min="4872" max="4872" width="0" style="791" hidden="1" customWidth="1"/>
    <col min="4873" max="4873" width="13.42578125" style="791" customWidth="1"/>
    <col min="4874" max="4874" width="12.42578125" style="791" customWidth="1"/>
    <col min="4875" max="4875" width="0.140625" style="791" customWidth="1"/>
    <col min="4876" max="4876" width="13.5703125" style="791" customWidth="1"/>
    <col min="4877" max="4877" width="9" style="791" customWidth="1"/>
    <col min="4878" max="4878" width="12.42578125" style="791" customWidth="1"/>
    <col min="4879" max="4879" width="14" style="791" customWidth="1"/>
    <col min="4880" max="4880" width="16.7109375" style="791" customWidth="1"/>
    <col min="4881" max="5120" width="9.140625" style="791"/>
    <col min="5121" max="5121" width="35.140625" style="791" customWidth="1"/>
    <col min="5122" max="5122" width="6.7109375" style="791" customWidth="1"/>
    <col min="5123" max="5123" width="12.85546875" style="791" customWidth="1"/>
    <col min="5124" max="5124" width="11.140625" style="791" customWidth="1"/>
    <col min="5125" max="5126" width="0" style="791" hidden="1" customWidth="1"/>
    <col min="5127" max="5127" width="12.140625" style="791" customWidth="1"/>
    <col min="5128" max="5128" width="0" style="791" hidden="1" customWidth="1"/>
    <col min="5129" max="5129" width="13.42578125" style="791" customWidth="1"/>
    <col min="5130" max="5130" width="12.42578125" style="791" customWidth="1"/>
    <col min="5131" max="5131" width="0.140625" style="791" customWidth="1"/>
    <col min="5132" max="5132" width="13.5703125" style="791" customWidth="1"/>
    <col min="5133" max="5133" width="9" style="791" customWidth="1"/>
    <col min="5134" max="5134" width="12.42578125" style="791" customWidth="1"/>
    <col min="5135" max="5135" width="14" style="791" customWidth="1"/>
    <col min="5136" max="5136" width="16.7109375" style="791" customWidth="1"/>
    <col min="5137" max="5376" width="9.140625" style="791"/>
    <col min="5377" max="5377" width="35.140625" style="791" customWidth="1"/>
    <col min="5378" max="5378" width="6.7109375" style="791" customWidth="1"/>
    <col min="5379" max="5379" width="12.85546875" style="791" customWidth="1"/>
    <col min="5380" max="5380" width="11.140625" style="791" customWidth="1"/>
    <col min="5381" max="5382" width="0" style="791" hidden="1" customWidth="1"/>
    <col min="5383" max="5383" width="12.140625" style="791" customWidth="1"/>
    <col min="5384" max="5384" width="0" style="791" hidden="1" customWidth="1"/>
    <col min="5385" max="5385" width="13.42578125" style="791" customWidth="1"/>
    <col min="5386" max="5386" width="12.42578125" style="791" customWidth="1"/>
    <col min="5387" max="5387" width="0.140625" style="791" customWidth="1"/>
    <col min="5388" max="5388" width="13.5703125" style="791" customWidth="1"/>
    <col min="5389" max="5389" width="9" style="791" customWidth="1"/>
    <col min="5390" max="5390" width="12.42578125" style="791" customWidth="1"/>
    <col min="5391" max="5391" width="14" style="791" customWidth="1"/>
    <col min="5392" max="5392" width="16.7109375" style="791" customWidth="1"/>
    <col min="5393" max="5632" width="9.140625" style="791"/>
    <col min="5633" max="5633" width="35.140625" style="791" customWidth="1"/>
    <col min="5634" max="5634" width="6.7109375" style="791" customWidth="1"/>
    <col min="5635" max="5635" width="12.85546875" style="791" customWidth="1"/>
    <col min="5636" max="5636" width="11.140625" style="791" customWidth="1"/>
    <col min="5637" max="5638" width="0" style="791" hidden="1" customWidth="1"/>
    <col min="5639" max="5639" width="12.140625" style="791" customWidth="1"/>
    <col min="5640" max="5640" width="0" style="791" hidden="1" customWidth="1"/>
    <col min="5641" max="5641" width="13.42578125" style="791" customWidth="1"/>
    <col min="5642" max="5642" width="12.42578125" style="791" customWidth="1"/>
    <col min="5643" max="5643" width="0.140625" style="791" customWidth="1"/>
    <col min="5644" max="5644" width="13.5703125" style="791" customWidth="1"/>
    <col min="5645" max="5645" width="9" style="791" customWidth="1"/>
    <col min="5646" max="5646" width="12.42578125" style="791" customWidth="1"/>
    <col min="5647" max="5647" width="14" style="791" customWidth="1"/>
    <col min="5648" max="5648" width="16.7109375" style="791" customWidth="1"/>
    <col min="5649" max="5888" width="9.140625" style="791"/>
    <col min="5889" max="5889" width="35.140625" style="791" customWidth="1"/>
    <col min="5890" max="5890" width="6.7109375" style="791" customWidth="1"/>
    <col min="5891" max="5891" width="12.85546875" style="791" customWidth="1"/>
    <col min="5892" max="5892" width="11.140625" style="791" customWidth="1"/>
    <col min="5893" max="5894" width="0" style="791" hidden="1" customWidth="1"/>
    <col min="5895" max="5895" width="12.140625" style="791" customWidth="1"/>
    <col min="5896" max="5896" width="0" style="791" hidden="1" customWidth="1"/>
    <col min="5897" max="5897" width="13.42578125" style="791" customWidth="1"/>
    <col min="5898" max="5898" width="12.42578125" style="791" customWidth="1"/>
    <col min="5899" max="5899" width="0.140625" style="791" customWidth="1"/>
    <col min="5900" max="5900" width="13.5703125" style="791" customWidth="1"/>
    <col min="5901" max="5901" width="9" style="791" customWidth="1"/>
    <col min="5902" max="5902" width="12.42578125" style="791" customWidth="1"/>
    <col min="5903" max="5903" width="14" style="791" customWidth="1"/>
    <col min="5904" max="5904" width="16.7109375" style="791" customWidth="1"/>
    <col min="5905" max="6144" width="9.140625" style="791"/>
    <col min="6145" max="6145" width="35.140625" style="791" customWidth="1"/>
    <col min="6146" max="6146" width="6.7109375" style="791" customWidth="1"/>
    <col min="6147" max="6147" width="12.85546875" style="791" customWidth="1"/>
    <col min="6148" max="6148" width="11.140625" style="791" customWidth="1"/>
    <col min="6149" max="6150" width="0" style="791" hidden="1" customWidth="1"/>
    <col min="6151" max="6151" width="12.140625" style="791" customWidth="1"/>
    <col min="6152" max="6152" width="0" style="791" hidden="1" customWidth="1"/>
    <col min="6153" max="6153" width="13.42578125" style="791" customWidth="1"/>
    <col min="6154" max="6154" width="12.42578125" style="791" customWidth="1"/>
    <col min="6155" max="6155" width="0.140625" style="791" customWidth="1"/>
    <col min="6156" max="6156" width="13.5703125" style="791" customWidth="1"/>
    <col min="6157" max="6157" width="9" style="791" customWidth="1"/>
    <col min="6158" max="6158" width="12.42578125" style="791" customWidth="1"/>
    <col min="6159" max="6159" width="14" style="791" customWidth="1"/>
    <col min="6160" max="6160" width="16.7109375" style="791" customWidth="1"/>
    <col min="6161" max="6400" width="9.140625" style="791"/>
    <col min="6401" max="6401" width="35.140625" style="791" customWidth="1"/>
    <col min="6402" max="6402" width="6.7109375" style="791" customWidth="1"/>
    <col min="6403" max="6403" width="12.85546875" style="791" customWidth="1"/>
    <col min="6404" max="6404" width="11.140625" style="791" customWidth="1"/>
    <col min="6405" max="6406" width="0" style="791" hidden="1" customWidth="1"/>
    <col min="6407" max="6407" width="12.140625" style="791" customWidth="1"/>
    <col min="6408" max="6408" width="0" style="791" hidden="1" customWidth="1"/>
    <col min="6409" max="6409" width="13.42578125" style="791" customWidth="1"/>
    <col min="6410" max="6410" width="12.42578125" style="791" customWidth="1"/>
    <col min="6411" max="6411" width="0.140625" style="791" customWidth="1"/>
    <col min="6412" max="6412" width="13.5703125" style="791" customWidth="1"/>
    <col min="6413" max="6413" width="9" style="791" customWidth="1"/>
    <col min="6414" max="6414" width="12.42578125" style="791" customWidth="1"/>
    <col min="6415" max="6415" width="14" style="791" customWidth="1"/>
    <col min="6416" max="6416" width="16.7109375" style="791" customWidth="1"/>
    <col min="6417" max="6656" width="9.140625" style="791"/>
    <col min="6657" max="6657" width="35.140625" style="791" customWidth="1"/>
    <col min="6658" max="6658" width="6.7109375" style="791" customWidth="1"/>
    <col min="6659" max="6659" width="12.85546875" style="791" customWidth="1"/>
    <col min="6660" max="6660" width="11.140625" style="791" customWidth="1"/>
    <col min="6661" max="6662" width="0" style="791" hidden="1" customWidth="1"/>
    <col min="6663" max="6663" width="12.140625" style="791" customWidth="1"/>
    <col min="6664" max="6664" width="0" style="791" hidden="1" customWidth="1"/>
    <col min="6665" max="6665" width="13.42578125" style="791" customWidth="1"/>
    <col min="6666" max="6666" width="12.42578125" style="791" customWidth="1"/>
    <col min="6667" max="6667" width="0.140625" style="791" customWidth="1"/>
    <col min="6668" max="6668" width="13.5703125" style="791" customWidth="1"/>
    <col min="6669" max="6669" width="9" style="791" customWidth="1"/>
    <col min="6670" max="6670" width="12.42578125" style="791" customWidth="1"/>
    <col min="6671" max="6671" width="14" style="791" customWidth="1"/>
    <col min="6672" max="6672" width="16.7109375" style="791" customWidth="1"/>
    <col min="6673" max="6912" width="9.140625" style="791"/>
    <col min="6913" max="6913" width="35.140625" style="791" customWidth="1"/>
    <col min="6914" max="6914" width="6.7109375" style="791" customWidth="1"/>
    <col min="6915" max="6915" width="12.85546875" style="791" customWidth="1"/>
    <col min="6916" max="6916" width="11.140625" style="791" customWidth="1"/>
    <col min="6917" max="6918" width="0" style="791" hidden="1" customWidth="1"/>
    <col min="6919" max="6919" width="12.140625" style="791" customWidth="1"/>
    <col min="6920" max="6920" width="0" style="791" hidden="1" customWidth="1"/>
    <col min="6921" max="6921" width="13.42578125" style="791" customWidth="1"/>
    <col min="6922" max="6922" width="12.42578125" style="791" customWidth="1"/>
    <col min="6923" max="6923" width="0.140625" style="791" customWidth="1"/>
    <col min="6924" max="6924" width="13.5703125" style="791" customWidth="1"/>
    <col min="6925" max="6925" width="9" style="791" customWidth="1"/>
    <col min="6926" max="6926" width="12.42578125" style="791" customWidth="1"/>
    <col min="6927" max="6927" width="14" style="791" customWidth="1"/>
    <col min="6928" max="6928" width="16.7109375" style="791" customWidth="1"/>
    <col min="6929" max="7168" width="9.140625" style="791"/>
    <col min="7169" max="7169" width="35.140625" style="791" customWidth="1"/>
    <col min="7170" max="7170" width="6.7109375" style="791" customWidth="1"/>
    <col min="7171" max="7171" width="12.85546875" style="791" customWidth="1"/>
    <col min="7172" max="7172" width="11.140625" style="791" customWidth="1"/>
    <col min="7173" max="7174" width="0" style="791" hidden="1" customWidth="1"/>
    <col min="7175" max="7175" width="12.140625" style="791" customWidth="1"/>
    <col min="7176" max="7176" width="0" style="791" hidden="1" customWidth="1"/>
    <col min="7177" max="7177" width="13.42578125" style="791" customWidth="1"/>
    <col min="7178" max="7178" width="12.42578125" style="791" customWidth="1"/>
    <col min="7179" max="7179" width="0.140625" style="791" customWidth="1"/>
    <col min="7180" max="7180" width="13.5703125" style="791" customWidth="1"/>
    <col min="7181" max="7181" width="9" style="791" customWidth="1"/>
    <col min="7182" max="7182" width="12.42578125" style="791" customWidth="1"/>
    <col min="7183" max="7183" width="14" style="791" customWidth="1"/>
    <col min="7184" max="7184" width="16.7109375" style="791" customWidth="1"/>
    <col min="7185" max="7424" width="9.140625" style="791"/>
    <col min="7425" max="7425" width="35.140625" style="791" customWidth="1"/>
    <col min="7426" max="7426" width="6.7109375" style="791" customWidth="1"/>
    <col min="7427" max="7427" width="12.85546875" style="791" customWidth="1"/>
    <col min="7428" max="7428" width="11.140625" style="791" customWidth="1"/>
    <col min="7429" max="7430" width="0" style="791" hidden="1" customWidth="1"/>
    <col min="7431" max="7431" width="12.140625" style="791" customWidth="1"/>
    <col min="7432" max="7432" width="0" style="791" hidden="1" customWidth="1"/>
    <col min="7433" max="7433" width="13.42578125" style="791" customWidth="1"/>
    <col min="7434" max="7434" width="12.42578125" style="791" customWidth="1"/>
    <col min="7435" max="7435" width="0.140625" style="791" customWidth="1"/>
    <col min="7436" max="7436" width="13.5703125" style="791" customWidth="1"/>
    <col min="7437" max="7437" width="9" style="791" customWidth="1"/>
    <col min="7438" max="7438" width="12.42578125" style="791" customWidth="1"/>
    <col min="7439" max="7439" width="14" style="791" customWidth="1"/>
    <col min="7440" max="7440" width="16.7109375" style="791" customWidth="1"/>
    <col min="7441" max="7680" width="9.140625" style="791"/>
    <col min="7681" max="7681" width="35.140625" style="791" customWidth="1"/>
    <col min="7682" max="7682" width="6.7109375" style="791" customWidth="1"/>
    <col min="7683" max="7683" width="12.85546875" style="791" customWidth="1"/>
    <col min="7684" max="7684" width="11.140625" style="791" customWidth="1"/>
    <col min="7685" max="7686" width="0" style="791" hidden="1" customWidth="1"/>
    <col min="7687" max="7687" width="12.140625" style="791" customWidth="1"/>
    <col min="7688" max="7688" width="0" style="791" hidden="1" customWidth="1"/>
    <col min="7689" max="7689" width="13.42578125" style="791" customWidth="1"/>
    <col min="7690" max="7690" width="12.42578125" style="791" customWidth="1"/>
    <col min="7691" max="7691" width="0.140625" style="791" customWidth="1"/>
    <col min="7692" max="7692" width="13.5703125" style="791" customWidth="1"/>
    <col min="7693" max="7693" width="9" style="791" customWidth="1"/>
    <col min="7694" max="7694" width="12.42578125" style="791" customWidth="1"/>
    <col min="7695" max="7695" width="14" style="791" customWidth="1"/>
    <col min="7696" max="7696" width="16.7109375" style="791" customWidth="1"/>
    <col min="7697" max="7936" width="9.140625" style="791"/>
    <col min="7937" max="7937" width="35.140625" style="791" customWidth="1"/>
    <col min="7938" max="7938" width="6.7109375" style="791" customWidth="1"/>
    <col min="7939" max="7939" width="12.85546875" style="791" customWidth="1"/>
    <col min="7940" max="7940" width="11.140625" style="791" customWidth="1"/>
    <col min="7941" max="7942" width="0" style="791" hidden="1" customWidth="1"/>
    <col min="7943" max="7943" width="12.140625" style="791" customWidth="1"/>
    <col min="7944" max="7944" width="0" style="791" hidden="1" customWidth="1"/>
    <col min="7945" max="7945" width="13.42578125" style="791" customWidth="1"/>
    <col min="7946" max="7946" width="12.42578125" style="791" customWidth="1"/>
    <col min="7947" max="7947" width="0.140625" style="791" customWidth="1"/>
    <col min="7948" max="7948" width="13.5703125" style="791" customWidth="1"/>
    <col min="7949" max="7949" width="9" style="791" customWidth="1"/>
    <col min="7950" max="7950" width="12.42578125" style="791" customWidth="1"/>
    <col min="7951" max="7951" width="14" style="791" customWidth="1"/>
    <col min="7952" max="7952" width="16.7109375" style="791" customWidth="1"/>
    <col min="7953" max="8192" width="9.140625" style="791"/>
    <col min="8193" max="8193" width="35.140625" style="791" customWidth="1"/>
    <col min="8194" max="8194" width="6.7109375" style="791" customWidth="1"/>
    <col min="8195" max="8195" width="12.85546875" style="791" customWidth="1"/>
    <col min="8196" max="8196" width="11.140625" style="791" customWidth="1"/>
    <col min="8197" max="8198" width="0" style="791" hidden="1" customWidth="1"/>
    <col min="8199" max="8199" width="12.140625" style="791" customWidth="1"/>
    <col min="8200" max="8200" width="0" style="791" hidden="1" customWidth="1"/>
    <col min="8201" max="8201" width="13.42578125" style="791" customWidth="1"/>
    <col min="8202" max="8202" width="12.42578125" style="791" customWidth="1"/>
    <col min="8203" max="8203" width="0.140625" style="791" customWidth="1"/>
    <col min="8204" max="8204" width="13.5703125" style="791" customWidth="1"/>
    <col min="8205" max="8205" width="9" style="791" customWidth="1"/>
    <col min="8206" max="8206" width="12.42578125" style="791" customWidth="1"/>
    <col min="8207" max="8207" width="14" style="791" customWidth="1"/>
    <col min="8208" max="8208" width="16.7109375" style="791" customWidth="1"/>
    <col min="8209" max="8448" width="9.140625" style="791"/>
    <col min="8449" max="8449" width="35.140625" style="791" customWidth="1"/>
    <col min="8450" max="8450" width="6.7109375" style="791" customWidth="1"/>
    <col min="8451" max="8451" width="12.85546875" style="791" customWidth="1"/>
    <col min="8452" max="8452" width="11.140625" style="791" customWidth="1"/>
    <col min="8453" max="8454" width="0" style="791" hidden="1" customWidth="1"/>
    <col min="8455" max="8455" width="12.140625" style="791" customWidth="1"/>
    <col min="8456" max="8456" width="0" style="791" hidden="1" customWidth="1"/>
    <col min="8457" max="8457" width="13.42578125" style="791" customWidth="1"/>
    <col min="8458" max="8458" width="12.42578125" style="791" customWidth="1"/>
    <col min="8459" max="8459" width="0.140625" style="791" customWidth="1"/>
    <col min="8460" max="8460" width="13.5703125" style="791" customWidth="1"/>
    <col min="8461" max="8461" width="9" style="791" customWidth="1"/>
    <col min="8462" max="8462" width="12.42578125" style="791" customWidth="1"/>
    <col min="8463" max="8463" width="14" style="791" customWidth="1"/>
    <col min="8464" max="8464" width="16.7109375" style="791" customWidth="1"/>
    <col min="8465" max="8704" width="9.140625" style="791"/>
    <col min="8705" max="8705" width="35.140625" style="791" customWidth="1"/>
    <col min="8706" max="8706" width="6.7109375" style="791" customWidth="1"/>
    <col min="8707" max="8707" width="12.85546875" style="791" customWidth="1"/>
    <col min="8708" max="8708" width="11.140625" style="791" customWidth="1"/>
    <col min="8709" max="8710" width="0" style="791" hidden="1" customWidth="1"/>
    <col min="8711" max="8711" width="12.140625" style="791" customWidth="1"/>
    <col min="8712" max="8712" width="0" style="791" hidden="1" customWidth="1"/>
    <col min="8713" max="8713" width="13.42578125" style="791" customWidth="1"/>
    <col min="8714" max="8714" width="12.42578125" style="791" customWidth="1"/>
    <col min="8715" max="8715" width="0.140625" style="791" customWidth="1"/>
    <col min="8716" max="8716" width="13.5703125" style="791" customWidth="1"/>
    <col min="8717" max="8717" width="9" style="791" customWidth="1"/>
    <col min="8718" max="8718" width="12.42578125" style="791" customWidth="1"/>
    <col min="8719" max="8719" width="14" style="791" customWidth="1"/>
    <col min="8720" max="8720" width="16.7109375" style="791" customWidth="1"/>
    <col min="8721" max="8960" width="9.140625" style="791"/>
    <col min="8961" max="8961" width="35.140625" style="791" customWidth="1"/>
    <col min="8962" max="8962" width="6.7109375" style="791" customWidth="1"/>
    <col min="8963" max="8963" width="12.85546875" style="791" customWidth="1"/>
    <col min="8964" max="8964" width="11.140625" style="791" customWidth="1"/>
    <col min="8965" max="8966" width="0" style="791" hidden="1" customWidth="1"/>
    <col min="8967" max="8967" width="12.140625" style="791" customWidth="1"/>
    <col min="8968" max="8968" width="0" style="791" hidden="1" customWidth="1"/>
    <col min="8969" max="8969" width="13.42578125" style="791" customWidth="1"/>
    <col min="8970" max="8970" width="12.42578125" style="791" customWidth="1"/>
    <col min="8971" max="8971" width="0.140625" style="791" customWidth="1"/>
    <col min="8972" max="8972" width="13.5703125" style="791" customWidth="1"/>
    <col min="8973" max="8973" width="9" style="791" customWidth="1"/>
    <col min="8974" max="8974" width="12.42578125" style="791" customWidth="1"/>
    <col min="8975" max="8975" width="14" style="791" customWidth="1"/>
    <col min="8976" max="8976" width="16.7109375" style="791" customWidth="1"/>
    <col min="8977" max="9216" width="9.140625" style="791"/>
    <col min="9217" max="9217" width="35.140625" style="791" customWidth="1"/>
    <col min="9218" max="9218" width="6.7109375" style="791" customWidth="1"/>
    <col min="9219" max="9219" width="12.85546875" style="791" customWidth="1"/>
    <col min="9220" max="9220" width="11.140625" style="791" customWidth="1"/>
    <col min="9221" max="9222" width="0" style="791" hidden="1" customWidth="1"/>
    <col min="9223" max="9223" width="12.140625" style="791" customWidth="1"/>
    <col min="9224" max="9224" width="0" style="791" hidden="1" customWidth="1"/>
    <col min="9225" max="9225" width="13.42578125" style="791" customWidth="1"/>
    <col min="9226" max="9226" width="12.42578125" style="791" customWidth="1"/>
    <col min="9227" max="9227" width="0.140625" style="791" customWidth="1"/>
    <col min="9228" max="9228" width="13.5703125" style="791" customWidth="1"/>
    <col min="9229" max="9229" width="9" style="791" customWidth="1"/>
    <col min="9230" max="9230" width="12.42578125" style="791" customWidth="1"/>
    <col min="9231" max="9231" width="14" style="791" customWidth="1"/>
    <col min="9232" max="9232" width="16.7109375" style="791" customWidth="1"/>
    <col min="9233" max="9472" width="9.140625" style="791"/>
    <col min="9473" max="9473" width="35.140625" style="791" customWidth="1"/>
    <col min="9474" max="9474" width="6.7109375" style="791" customWidth="1"/>
    <col min="9475" max="9475" width="12.85546875" style="791" customWidth="1"/>
    <col min="9476" max="9476" width="11.140625" style="791" customWidth="1"/>
    <col min="9477" max="9478" width="0" style="791" hidden="1" customWidth="1"/>
    <col min="9479" max="9479" width="12.140625" style="791" customWidth="1"/>
    <col min="9480" max="9480" width="0" style="791" hidden="1" customWidth="1"/>
    <col min="9481" max="9481" width="13.42578125" style="791" customWidth="1"/>
    <col min="9482" max="9482" width="12.42578125" style="791" customWidth="1"/>
    <col min="9483" max="9483" width="0.140625" style="791" customWidth="1"/>
    <col min="9484" max="9484" width="13.5703125" style="791" customWidth="1"/>
    <col min="9485" max="9485" width="9" style="791" customWidth="1"/>
    <col min="9486" max="9486" width="12.42578125" style="791" customWidth="1"/>
    <col min="9487" max="9487" width="14" style="791" customWidth="1"/>
    <col min="9488" max="9488" width="16.7109375" style="791" customWidth="1"/>
    <col min="9489" max="9728" width="9.140625" style="791"/>
    <col min="9729" max="9729" width="35.140625" style="791" customWidth="1"/>
    <col min="9730" max="9730" width="6.7109375" style="791" customWidth="1"/>
    <col min="9731" max="9731" width="12.85546875" style="791" customWidth="1"/>
    <col min="9732" max="9732" width="11.140625" style="791" customWidth="1"/>
    <col min="9733" max="9734" width="0" style="791" hidden="1" customWidth="1"/>
    <col min="9735" max="9735" width="12.140625" style="791" customWidth="1"/>
    <col min="9736" max="9736" width="0" style="791" hidden="1" customWidth="1"/>
    <col min="9737" max="9737" width="13.42578125" style="791" customWidth="1"/>
    <col min="9738" max="9738" width="12.42578125" style="791" customWidth="1"/>
    <col min="9739" max="9739" width="0.140625" style="791" customWidth="1"/>
    <col min="9740" max="9740" width="13.5703125" style="791" customWidth="1"/>
    <col min="9741" max="9741" width="9" style="791" customWidth="1"/>
    <col min="9742" max="9742" width="12.42578125" style="791" customWidth="1"/>
    <col min="9743" max="9743" width="14" style="791" customWidth="1"/>
    <col min="9744" max="9744" width="16.7109375" style="791" customWidth="1"/>
    <col min="9745" max="9984" width="9.140625" style="791"/>
    <col min="9985" max="9985" width="35.140625" style="791" customWidth="1"/>
    <col min="9986" max="9986" width="6.7109375" style="791" customWidth="1"/>
    <col min="9987" max="9987" width="12.85546875" style="791" customWidth="1"/>
    <col min="9988" max="9988" width="11.140625" style="791" customWidth="1"/>
    <col min="9989" max="9990" width="0" style="791" hidden="1" customWidth="1"/>
    <col min="9991" max="9991" width="12.140625" style="791" customWidth="1"/>
    <col min="9992" max="9992" width="0" style="791" hidden="1" customWidth="1"/>
    <col min="9993" max="9993" width="13.42578125" style="791" customWidth="1"/>
    <col min="9994" max="9994" width="12.42578125" style="791" customWidth="1"/>
    <col min="9995" max="9995" width="0.140625" style="791" customWidth="1"/>
    <col min="9996" max="9996" width="13.5703125" style="791" customWidth="1"/>
    <col min="9997" max="9997" width="9" style="791" customWidth="1"/>
    <col min="9998" max="9998" width="12.42578125" style="791" customWidth="1"/>
    <col min="9999" max="9999" width="14" style="791" customWidth="1"/>
    <col min="10000" max="10000" width="16.7109375" style="791" customWidth="1"/>
    <col min="10001" max="10240" width="9.140625" style="791"/>
    <col min="10241" max="10241" width="35.140625" style="791" customWidth="1"/>
    <col min="10242" max="10242" width="6.7109375" style="791" customWidth="1"/>
    <col min="10243" max="10243" width="12.85546875" style="791" customWidth="1"/>
    <col min="10244" max="10244" width="11.140625" style="791" customWidth="1"/>
    <col min="10245" max="10246" width="0" style="791" hidden="1" customWidth="1"/>
    <col min="10247" max="10247" width="12.140625" style="791" customWidth="1"/>
    <col min="10248" max="10248" width="0" style="791" hidden="1" customWidth="1"/>
    <col min="10249" max="10249" width="13.42578125" style="791" customWidth="1"/>
    <col min="10250" max="10250" width="12.42578125" style="791" customWidth="1"/>
    <col min="10251" max="10251" width="0.140625" style="791" customWidth="1"/>
    <col min="10252" max="10252" width="13.5703125" style="791" customWidth="1"/>
    <col min="10253" max="10253" width="9" style="791" customWidth="1"/>
    <col min="10254" max="10254" width="12.42578125" style="791" customWidth="1"/>
    <col min="10255" max="10255" width="14" style="791" customWidth="1"/>
    <col min="10256" max="10256" width="16.7109375" style="791" customWidth="1"/>
    <col min="10257" max="10496" width="9.140625" style="791"/>
    <col min="10497" max="10497" width="35.140625" style="791" customWidth="1"/>
    <col min="10498" max="10498" width="6.7109375" style="791" customWidth="1"/>
    <col min="10499" max="10499" width="12.85546875" style="791" customWidth="1"/>
    <col min="10500" max="10500" width="11.140625" style="791" customWidth="1"/>
    <col min="10501" max="10502" width="0" style="791" hidden="1" customWidth="1"/>
    <col min="10503" max="10503" width="12.140625" style="791" customWidth="1"/>
    <col min="10504" max="10504" width="0" style="791" hidden="1" customWidth="1"/>
    <col min="10505" max="10505" width="13.42578125" style="791" customWidth="1"/>
    <col min="10506" max="10506" width="12.42578125" style="791" customWidth="1"/>
    <col min="10507" max="10507" width="0.140625" style="791" customWidth="1"/>
    <col min="10508" max="10508" width="13.5703125" style="791" customWidth="1"/>
    <col min="10509" max="10509" width="9" style="791" customWidth="1"/>
    <col min="10510" max="10510" width="12.42578125" style="791" customWidth="1"/>
    <col min="10511" max="10511" width="14" style="791" customWidth="1"/>
    <col min="10512" max="10512" width="16.7109375" style="791" customWidth="1"/>
    <col min="10513" max="10752" width="9.140625" style="791"/>
    <col min="10753" max="10753" width="35.140625" style="791" customWidth="1"/>
    <col min="10754" max="10754" width="6.7109375" style="791" customWidth="1"/>
    <col min="10755" max="10755" width="12.85546875" style="791" customWidth="1"/>
    <col min="10756" max="10756" width="11.140625" style="791" customWidth="1"/>
    <col min="10757" max="10758" width="0" style="791" hidden="1" customWidth="1"/>
    <col min="10759" max="10759" width="12.140625" style="791" customWidth="1"/>
    <col min="10760" max="10760" width="0" style="791" hidden="1" customWidth="1"/>
    <col min="10761" max="10761" width="13.42578125" style="791" customWidth="1"/>
    <col min="10762" max="10762" width="12.42578125" style="791" customWidth="1"/>
    <col min="10763" max="10763" width="0.140625" style="791" customWidth="1"/>
    <col min="10764" max="10764" width="13.5703125" style="791" customWidth="1"/>
    <col min="10765" max="10765" width="9" style="791" customWidth="1"/>
    <col min="10766" max="10766" width="12.42578125" style="791" customWidth="1"/>
    <col min="10767" max="10767" width="14" style="791" customWidth="1"/>
    <col min="10768" max="10768" width="16.7109375" style="791" customWidth="1"/>
    <col min="10769" max="11008" width="9.140625" style="791"/>
    <col min="11009" max="11009" width="35.140625" style="791" customWidth="1"/>
    <col min="11010" max="11010" width="6.7109375" style="791" customWidth="1"/>
    <col min="11011" max="11011" width="12.85546875" style="791" customWidth="1"/>
    <col min="11012" max="11012" width="11.140625" style="791" customWidth="1"/>
    <col min="11013" max="11014" width="0" style="791" hidden="1" customWidth="1"/>
    <col min="11015" max="11015" width="12.140625" style="791" customWidth="1"/>
    <col min="11016" max="11016" width="0" style="791" hidden="1" customWidth="1"/>
    <col min="11017" max="11017" width="13.42578125" style="791" customWidth="1"/>
    <col min="11018" max="11018" width="12.42578125" style="791" customWidth="1"/>
    <col min="11019" max="11019" width="0.140625" style="791" customWidth="1"/>
    <col min="11020" max="11020" width="13.5703125" style="791" customWidth="1"/>
    <col min="11021" max="11021" width="9" style="791" customWidth="1"/>
    <col min="11022" max="11022" width="12.42578125" style="791" customWidth="1"/>
    <col min="11023" max="11023" width="14" style="791" customWidth="1"/>
    <col min="11024" max="11024" width="16.7109375" style="791" customWidth="1"/>
    <col min="11025" max="11264" width="9.140625" style="791"/>
    <col min="11265" max="11265" width="35.140625" style="791" customWidth="1"/>
    <col min="11266" max="11266" width="6.7109375" style="791" customWidth="1"/>
    <col min="11267" max="11267" width="12.85546875" style="791" customWidth="1"/>
    <col min="11268" max="11268" width="11.140625" style="791" customWidth="1"/>
    <col min="11269" max="11270" width="0" style="791" hidden="1" customWidth="1"/>
    <col min="11271" max="11271" width="12.140625" style="791" customWidth="1"/>
    <col min="11272" max="11272" width="0" style="791" hidden="1" customWidth="1"/>
    <col min="11273" max="11273" width="13.42578125" style="791" customWidth="1"/>
    <col min="11274" max="11274" width="12.42578125" style="791" customWidth="1"/>
    <col min="11275" max="11275" width="0.140625" style="791" customWidth="1"/>
    <col min="11276" max="11276" width="13.5703125" style="791" customWidth="1"/>
    <col min="11277" max="11277" width="9" style="791" customWidth="1"/>
    <col min="11278" max="11278" width="12.42578125" style="791" customWidth="1"/>
    <col min="11279" max="11279" width="14" style="791" customWidth="1"/>
    <col min="11280" max="11280" width="16.7109375" style="791" customWidth="1"/>
    <col min="11281" max="11520" width="9.140625" style="791"/>
    <col min="11521" max="11521" width="35.140625" style="791" customWidth="1"/>
    <col min="11522" max="11522" width="6.7109375" style="791" customWidth="1"/>
    <col min="11523" max="11523" width="12.85546875" style="791" customWidth="1"/>
    <col min="11524" max="11524" width="11.140625" style="791" customWidth="1"/>
    <col min="11525" max="11526" width="0" style="791" hidden="1" customWidth="1"/>
    <col min="11527" max="11527" width="12.140625" style="791" customWidth="1"/>
    <col min="11528" max="11528" width="0" style="791" hidden="1" customWidth="1"/>
    <col min="11529" max="11529" width="13.42578125" style="791" customWidth="1"/>
    <col min="11530" max="11530" width="12.42578125" style="791" customWidth="1"/>
    <col min="11531" max="11531" width="0.140625" style="791" customWidth="1"/>
    <col min="11532" max="11532" width="13.5703125" style="791" customWidth="1"/>
    <col min="11533" max="11533" width="9" style="791" customWidth="1"/>
    <col min="11534" max="11534" width="12.42578125" style="791" customWidth="1"/>
    <col min="11535" max="11535" width="14" style="791" customWidth="1"/>
    <col min="11536" max="11536" width="16.7109375" style="791" customWidth="1"/>
    <col min="11537" max="11776" width="9.140625" style="791"/>
    <col min="11777" max="11777" width="35.140625" style="791" customWidth="1"/>
    <col min="11778" max="11778" width="6.7109375" style="791" customWidth="1"/>
    <col min="11779" max="11779" width="12.85546875" style="791" customWidth="1"/>
    <col min="11780" max="11780" width="11.140625" style="791" customWidth="1"/>
    <col min="11781" max="11782" width="0" style="791" hidden="1" customWidth="1"/>
    <col min="11783" max="11783" width="12.140625" style="791" customWidth="1"/>
    <col min="11784" max="11784" width="0" style="791" hidden="1" customWidth="1"/>
    <col min="11785" max="11785" width="13.42578125" style="791" customWidth="1"/>
    <col min="11786" max="11786" width="12.42578125" style="791" customWidth="1"/>
    <col min="11787" max="11787" width="0.140625" style="791" customWidth="1"/>
    <col min="11788" max="11788" width="13.5703125" style="791" customWidth="1"/>
    <col min="11789" max="11789" width="9" style="791" customWidth="1"/>
    <col min="11790" max="11790" width="12.42578125" style="791" customWidth="1"/>
    <col min="11791" max="11791" width="14" style="791" customWidth="1"/>
    <col min="11792" max="11792" width="16.7109375" style="791" customWidth="1"/>
    <col min="11793" max="12032" width="9.140625" style="791"/>
    <col min="12033" max="12033" width="35.140625" style="791" customWidth="1"/>
    <col min="12034" max="12034" width="6.7109375" style="791" customWidth="1"/>
    <col min="12035" max="12035" width="12.85546875" style="791" customWidth="1"/>
    <col min="12036" max="12036" width="11.140625" style="791" customWidth="1"/>
    <col min="12037" max="12038" width="0" style="791" hidden="1" customWidth="1"/>
    <col min="12039" max="12039" width="12.140625" style="791" customWidth="1"/>
    <col min="12040" max="12040" width="0" style="791" hidden="1" customWidth="1"/>
    <col min="12041" max="12041" width="13.42578125" style="791" customWidth="1"/>
    <col min="12042" max="12042" width="12.42578125" style="791" customWidth="1"/>
    <col min="12043" max="12043" width="0.140625" style="791" customWidth="1"/>
    <col min="12044" max="12044" width="13.5703125" style="791" customWidth="1"/>
    <col min="12045" max="12045" width="9" style="791" customWidth="1"/>
    <col min="12046" max="12046" width="12.42578125" style="791" customWidth="1"/>
    <col min="12047" max="12047" width="14" style="791" customWidth="1"/>
    <col min="12048" max="12048" width="16.7109375" style="791" customWidth="1"/>
    <col min="12049" max="12288" width="9.140625" style="791"/>
    <col min="12289" max="12289" width="35.140625" style="791" customWidth="1"/>
    <col min="12290" max="12290" width="6.7109375" style="791" customWidth="1"/>
    <col min="12291" max="12291" width="12.85546875" style="791" customWidth="1"/>
    <col min="12292" max="12292" width="11.140625" style="791" customWidth="1"/>
    <col min="12293" max="12294" width="0" style="791" hidden="1" customWidth="1"/>
    <col min="12295" max="12295" width="12.140625" style="791" customWidth="1"/>
    <col min="12296" max="12296" width="0" style="791" hidden="1" customWidth="1"/>
    <col min="12297" max="12297" width="13.42578125" style="791" customWidth="1"/>
    <col min="12298" max="12298" width="12.42578125" style="791" customWidth="1"/>
    <col min="12299" max="12299" width="0.140625" style="791" customWidth="1"/>
    <col min="12300" max="12300" width="13.5703125" style="791" customWidth="1"/>
    <col min="12301" max="12301" width="9" style="791" customWidth="1"/>
    <col min="12302" max="12302" width="12.42578125" style="791" customWidth="1"/>
    <col min="12303" max="12303" width="14" style="791" customWidth="1"/>
    <col min="12304" max="12304" width="16.7109375" style="791" customWidth="1"/>
    <col min="12305" max="12544" width="9.140625" style="791"/>
    <col min="12545" max="12545" width="35.140625" style="791" customWidth="1"/>
    <col min="12546" max="12546" width="6.7109375" style="791" customWidth="1"/>
    <col min="12547" max="12547" width="12.85546875" style="791" customWidth="1"/>
    <col min="12548" max="12548" width="11.140625" style="791" customWidth="1"/>
    <col min="12549" max="12550" width="0" style="791" hidden="1" customWidth="1"/>
    <col min="12551" max="12551" width="12.140625" style="791" customWidth="1"/>
    <col min="12552" max="12552" width="0" style="791" hidden="1" customWidth="1"/>
    <col min="12553" max="12553" width="13.42578125" style="791" customWidth="1"/>
    <col min="12554" max="12554" width="12.42578125" style="791" customWidth="1"/>
    <col min="12555" max="12555" width="0.140625" style="791" customWidth="1"/>
    <col min="12556" max="12556" width="13.5703125" style="791" customWidth="1"/>
    <col min="12557" max="12557" width="9" style="791" customWidth="1"/>
    <col min="12558" max="12558" width="12.42578125" style="791" customWidth="1"/>
    <col min="12559" max="12559" width="14" style="791" customWidth="1"/>
    <col min="12560" max="12560" width="16.7109375" style="791" customWidth="1"/>
    <col min="12561" max="12800" width="9.140625" style="791"/>
    <col min="12801" max="12801" width="35.140625" style="791" customWidth="1"/>
    <col min="12802" max="12802" width="6.7109375" style="791" customWidth="1"/>
    <col min="12803" max="12803" width="12.85546875" style="791" customWidth="1"/>
    <col min="12804" max="12804" width="11.140625" style="791" customWidth="1"/>
    <col min="12805" max="12806" width="0" style="791" hidden="1" customWidth="1"/>
    <col min="12807" max="12807" width="12.140625" style="791" customWidth="1"/>
    <col min="12808" max="12808" width="0" style="791" hidden="1" customWidth="1"/>
    <col min="12809" max="12809" width="13.42578125" style="791" customWidth="1"/>
    <col min="12810" max="12810" width="12.42578125" style="791" customWidth="1"/>
    <col min="12811" max="12811" width="0.140625" style="791" customWidth="1"/>
    <col min="12812" max="12812" width="13.5703125" style="791" customWidth="1"/>
    <col min="12813" max="12813" width="9" style="791" customWidth="1"/>
    <col min="12814" max="12814" width="12.42578125" style="791" customWidth="1"/>
    <col min="12815" max="12815" width="14" style="791" customWidth="1"/>
    <col min="12816" max="12816" width="16.7109375" style="791" customWidth="1"/>
    <col min="12817" max="13056" width="9.140625" style="791"/>
    <col min="13057" max="13057" width="35.140625" style="791" customWidth="1"/>
    <col min="13058" max="13058" width="6.7109375" style="791" customWidth="1"/>
    <col min="13059" max="13059" width="12.85546875" style="791" customWidth="1"/>
    <col min="13060" max="13060" width="11.140625" style="791" customWidth="1"/>
    <col min="13061" max="13062" width="0" style="791" hidden="1" customWidth="1"/>
    <col min="13063" max="13063" width="12.140625" style="791" customWidth="1"/>
    <col min="13064" max="13064" width="0" style="791" hidden="1" customWidth="1"/>
    <col min="13065" max="13065" width="13.42578125" style="791" customWidth="1"/>
    <col min="13066" max="13066" width="12.42578125" style="791" customWidth="1"/>
    <col min="13067" max="13067" width="0.140625" style="791" customWidth="1"/>
    <col min="13068" max="13068" width="13.5703125" style="791" customWidth="1"/>
    <col min="13069" max="13069" width="9" style="791" customWidth="1"/>
    <col min="13070" max="13070" width="12.42578125" style="791" customWidth="1"/>
    <col min="13071" max="13071" width="14" style="791" customWidth="1"/>
    <col min="13072" max="13072" width="16.7109375" style="791" customWidth="1"/>
    <col min="13073" max="13312" width="9.140625" style="791"/>
    <col min="13313" max="13313" width="35.140625" style="791" customWidth="1"/>
    <col min="13314" max="13314" width="6.7109375" style="791" customWidth="1"/>
    <col min="13315" max="13315" width="12.85546875" style="791" customWidth="1"/>
    <col min="13316" max="13316" width="11.140625" style="791" customWidth="1"/>
    <col min="13317" max="13318" width="0" style="791" hidden="1" customWidth="1"/>
    <col min="13319" max="13319" width="12.140625" style="791" customWidth="1"/>
    <col min="13320" max="13320" width="0" style="791" hidden="1" customWidth="1"/>
    <col min="13321" max="13321" width="13.42578125" style="791" customWidth="1"/>
    <col min="13322" max="13322" width="12.42578125" style="791" customWidth="1"/>
    <col min="13323" max="13323" width="0.140625" style="791" customWidth="1"/>
    <col min="13324" max="13324" width="13.5703125" style="791" customWidth="1"/>
    <col min="13325" max="13325" width="9" style="791" customWidth="1"/>
    <col min="13326" max="13326" width="12.42578125" style="791" customWidth="1"/>
    <col min="13327" max="13327" width="14" style="791" customWidth="1"/>
    <col min="13328" max="13328" width="16.7109375" style="791" customWidth="1"/>
    <col min="13329" max="13568" width="9.140625" style="791"/>
    <col min="13569" max="13569" width="35.140625" style="791" customWidth="1"/>
    <col min="13570" max="13570" width="6.7109375" style="791" customWidth="1"/>
    <col min="13571" max="13571" width="12.85546875" style="791" customWidth="1"/>
    <col min="13572" max="13572" width="11.140625" style="791" customWidth="1"/>
    <col min="13573" max="13574" width="0" style="791" hidden="1" customWidth="1"/>
    <col min="13575" max="13575" width="12.140625" style="791" customWidth="1"/>
    <col min="13576" max="13576" width="0" style="791" hidden="1" customWidth="1"/>
    <col min="13577" max="13577" width="13.42578125" style="791" customWidth="1"/>
    <col min="13578" max="13578" width="12.42578125" style="791" customWidth="1"/>
    <col min="13579" max="13579" width="0.140625" style="791" customWidth="1"/>
    <col min="13580" max="13580" width="13.5703125" style="791" customWidth="1"/>
    <col min="13581" max="13581" width="9" style="791" customWidth="1"/>
    <col min="13582" max="13582" width="12.42578125" style="791" customWidth="1"/>
    <col min="13583" max="13583" width="14" style="791" customWidth="1"/>
    <col min="13584" max="13584" width="16.7109375" style="791" customWidth="1"/>
    <col min="13585" max="13824" width="9.140625" style="791"/>
    <col min="13825" max="13825" width="35.140625" style="791" customWidth="1"/>
    <col min="13826" max="13826" width="6.7109375" style="791" customWidth="1"/>
    <col min="13827" max="13827" width="12.85546875" style="791" customWidth="1"/>
    <col min="13828" max="13828" width="11.140625" style="791" customWidth="1"/>
    <col min="13829" max="13830" width="0" style="791" hidden="1" customWidth="1"/>
    <col min="13831" max="13831" width="12.140625" style="791" customWidth="1"/>
    <col min="13832" max="13832" width="0" style="791" hidden="1" customWidth="1"/>
    <col min="13833" max="13833" width="13.42578125" style="791" customWidth="1"/>
    <col min="13834" max="13834" width="12.42578125" style="791" customWidth="1"/>
    <col min="13835" max="13835" width="0.140625" style="791" customWidth="1"/>
    <col min="13836" max="13836" width="13.5703125" style="791" customWidth="1"/>
    <col min="13837" max="13837" width="9" style="791" customWidth="1"/>
    <col min="13838" max="13838" width="12.42578125" style="791" customWidth="1"/>
    <col min="13839" max="13839" width="14" style="791" customWidth="1"/>
    <col min="13840" max="13840" width="16.7109375" style="791" customWidth="1"/>
    <col min="13841" max="14080" width="9.140625" style="791"/>
    <col min="14081" max="14081" width="35.140625" style="791" customWidth="1"/>
    <col min="14082" max="14082" width="6.7109375" style="791" customWidth="1"/>
    <col min="14083" max="14083" width="12.85546875" style="791" customWidth="1"/>
    <col min="14084" max="14084" width="11.140625" style="791" customWidth="1"/>
    <col min="14085" max="14086" width="0" style="791" hidden="1" customWidth="1"/>
    <col min="14087" max="14087" width="12.140625" style="791" customWidth="1"/>
    <col min="14088" max="14088" width="0" style="791" hidden="1" customWidth="1"/>
    <col min="14089" max="14089" width="13.42578125" style="791" customWidth="1"/>
    <col min="14090" max="14090" width="12.42578125" style="791" customWidth="1"/>
    <col min="14091" max="14091" width="0.140625" style="791" customWidth="1"/>
    <col min="14092" max="14092" width="13.5703125" style="791" customWidth="1"/>
    <col min="14093" max="14093" width="9" style="791" customWidth="1"/>
    <col min="14094" max="14094" width="12.42578125" style="791" customWidth="1"/>
    <col min="14095" max="14095" width="14" style="791" customWidth="1"/>
    <col min="14096" max="14096" width="16.7109375" style="791" customWidth="1"/>
    <col min="14097" max="14336" width="9.140625" style="791"/>
    <col min="14337" max="14337" width="35.140625" style="791" customWidth="1"/>
    <col min="14338" max="14338" width="6.7109375" style="791" customWidth="1"/>
    <col min="14339" max="14339" width="12.85546875" style="791" customWidth="1"/>
    <col min="14340" max="14340" width="11.140625" style="791" customWidth="1"/>
    <col min="14341" max="14342" width="0" style="791" hidden="1" customWidth="1"/>
    <col min="14343" max="14343" width="12.140625" style="791" customWidth="1"/>
    <col min="14344" max="14344" width="0" style="791" hidden="1" customWidth="1"/>
    <col min="14345" max="14345" width="13.42578125" style="791" customWidth="1"/>
    <col min="14346" max="14346" width="12.42578125" style="791" customWidth="1"/>
    <col min="14347" max="14347" width="0.140625" style="791" customWidth="1"/>
    <col min="14348" max="14348" width="13.5703125" style="791" customWidth="1"/>
    <col min="14349" max="14349" width="9" style="791" customWidth="1"/>
    <col min="14350" max="14350" width="12.42578125" style="791" customWidth="1"/>
    <col min="14351" max="14351" width="14" style="791" customWidth="1"/>
    <col min="14352" max="14352" width="16.7109375" style="791" customWidth="1"/>
    <col min="14353" max="14592" width="9.140625" style="791"/>
    <col min="14593" max="14593" width="35.140625" style="791" customWidth="1"/>
    <col min="14594" max="14594" width="6.7109375" style="791" customWidth="1"/>
    <col min="14595" max="14595" width="12.85546875" style="791" customWidth="1"/>
    <col min="14596" max="14596" width="11.140625" style="791" customWidth="1"/>
    <col min="14597" max="14598" width="0" style="791" hidden="1" customWidth="1"/>
    <col min="14599" max="14599" width="12.140625" style="791" customWidth="1"/>
    <col min="14600" max="14600" width="0" style="791" hidden="1" customWidth="1"/>
    <col min="14601" max="14601" width="13.42578125" style="791" customWidth="1"/>
    <col min="14602" max="14602" width="12.42578125" style="791" customWidth="1"/>
    <col min="14603" max="14603" width="0.140625" style="791" customWidth="1"/>
    <col min="14604" max="14604" width="13.5703125" style="791" customWidth="1"/>
    <col min="14605" max="14605" width="9" style="791" customWidth="1"/>
    <col min="14606" max="14606" width="12.42578125" style="791" customWidth="1"/>
    <col min="14607" max="14607" width="14" style="791" customWidth="1"/>
    <col min="14608" max="14608" width="16.7109375" style="791" customWidth="1"/>
    <col min="14609" max="14848" width="9.140625" style="791"/>
    <col min="14849" max="14849" width="35.140625" style="791" customWidth="1"/>
    <col min="14850" max="14850" width="6.7109375" style="791" customWidth="1"/>
    <col min="14851" max="14851" width="12.85546875" style="791" customWidth="1"/>
    <col min="14852" max="14852" width="11.140625" style="791" customWidth="1"/>
    <col min="14853" max="14854" width="0" style="791" hidden="1" customWidth="1"/>
    <col min="14855" max="14855" width="12.140625" style="791" customWidth="1"/>
    <col min="14856" max="14856" width="0" style="791" hidden="1" customWidth="1"/>
    <col min="14857" max="14857" width="13.42578125" style="791" customWidth="1"/>
    <col min="14858" max="14858" width="12.42578125" style="791" customWidth="1"/>
    <col min="14859" max="14859" width="0.140625" style="791" customWidth="1"/>
    <col min="14860" max="14860" width="13.5703125" style="791" customWidth="1"/>
    <col min="14861" max="14861" width="9" style="791" customWidth="1"/>
    <col min="14862" max="14862" width="12.42578125" style="791" customWidth="1"/>
    <col min="14863" max="14863" width="14" style="791" customWidth="1"/>
    <col min="14864" max="14864" width="16.7109375" style="791" customWidth="1"/>
    <col min="14865" max="15104" width="9.140625" style="791"/>
    <col min="15105" max="15105" width="35.140625" style="791" customWidth="1"/>
    <col min="15106" max="15106" width="6.7109375" style="791" customWidth="1"/>
    <col min="15107" max="15107" width="12.85546875" style="791" customWidth="1"/>
    <col min="15108" max="15108" width="11.140625" style="791" customWidth="1"/>
    <col min="15109" max="15110" width="0" style="791" hidden="1" customWidth="1"/>
    <col min="15111" max="15111" width="12.140625" style="791" customWidth="1"/>
    <col min="15112" max="15112" width="0" style="791" hidden="1" customWidth="1"/>
    <col min="15113" max="15113" width="13.42578125" style="791" customWidth="1"/>
    <col min="15114" max="15114" width="12.42578125" style="791" customWidth="1"/>
    <col min="15115" max="15115" width="0.140625" style="791" customWidth="1"/>
    <col min="15116" max="15116" width="13.5703125" style="791" customWidth="1"/>
    <col min="15117" max="15117" width="9" style="791" customWidth="1"/>
    <col min="15118" max="15118" width="12.42578125" style="791" customWidth="1"/>
    <col min="15119" max="15119" width="14" style="791" customWidth="1"/>
    <col min="15120" max="15120" width="16.7109375" style="791" customWidth="1"/>
    <col min="15121" max="15360" width="9.140625" style="791"/>
    <col min="15361" max="15361" width="35.140625" style="791" customWidth="1"/>
    <col min="15362" max="15362" width="6.7109375" style="791" customWidth="1"/>
    <col min="15363" max="15363" width="12.85546875" style="791" customWidth="1"/>
    <col min="15364" max="15364" width="11.140625" style="791" customWidth="1"/>
    <col min="15365" max="15366" width="0" style="791" hidden="1" customWidth="1"/>
    <col min="15367" max="15367" width="12.140625" style="791" customWidth="1"/>
    <col min="15368" max="15368" width="0" style="791" hidden="1" customWidth="1"/>
    <col min="15369" max="15369" width="13.42578125" style="791" customWidth="1"/>
    <col min="15370" max="15370" width="12.42578125" style="791" customWidth="1"/>
    <col min="15371" max="15371" width="0.140625" style="791" customWidth="1"/>
    <col min="15372" max="15372" width="13.5703125" style="791" customWidth="1"/>
    <col min="15373" max="15373" width="9" style="791" customWidth="1"/>
    <col min="15374" max="15374" width="12.42578125" style="791" customWidth="1"/>
    <col min="15375" max="15375" width="14" style="791" customWidth="1"/>
    <col min="15376" max="15376" width="16.7109375" style="791" customWidth="1"/>
    <col min="15377" max="15616" width="9.140625" style="791"/>
    <col min="15617" max="15617" width="35.140625" style="791" customWidth="1"/>
    <col min="15618" max="15618" width="6.7109375" style="791" customWidth="1"/>
    <col min="15619" max="15619" width="12.85546875" style="791" customWidth="1"/>
    <col min="15620" max="15620" width="11.140625" style="791" customWidth="1"/>
    <col min="15621" max="15622" width="0" style="791" hidden="1" customWidth="1"/>
    <col min="15623" max="15623" width="12.140625" style="791" customWidth="1"/>
    <col min="15624" max="15624" width="0" style="791" hidden="1" customWidth="1"/>
    <col min="15625" max="15625" width="13.42578125" style="791" customWidth="1"/>
    <col min="15626" max="15626" width="12.42578125" style="791" customWidth="1"/>
    <col min="15627" max="15627" width="0.140625" style="791" customWidth="1"/>
    <col min="15628" max="15628" width="13.5703125" style="791" customWidth="1"/>
    <col min="15629" max="15629" width="9" style="791" customWidth="1"/>
    <col min="15630" max="15630" width="12.42578125" style="791" customWidth="1"/>
    <col min="15631" max="15631" width="14" style="791" customWidth="1"/>
    <col min="15632" max="15632" width="16.7109375" style="791" customWidth="1"/>
    <col min="15633" max="15872" width="9.140625" style="791"/>
    <col min="15873" max="15873" width="35.140625" style="791" customWidth="1"/>
    <col min="15874" max="15874" width="6.7109375" style="791" customWidth="1"/>
    <col min="15875" max="15875" width="12.85546875" style="791" customWidth="1"/>
    <col min="15876" max="15876" width="11.140625" style="791" customWidth="1"/>
    <col min="15877" max="15878" width="0" style="791" hidden="1" customWidth="1"/>
    <col min="15879" max="15879" width="12.140625" style="791" customWidth="1"/>
    <col min="15880" max="15880" width="0" style="791" hidden="1" customWidth="1"/>
    <col min="15881" max="15881" width="13.42578125" style="791" customWidth="1"/>
    <col min="15882" max="15882" width="12.42578125" style="791" customWidth="1"/>
    <col min="15883" max="15883" width="0.140625" style="791" customWidth="1"/>
    <col min="15884" max="15884" width="13.5703125" style="791" customWidth="1"/>
    <col min="15885" max="15885" width="9" style="791" customWidth="1"/>
    <col min="15886" max="15886" width="12.42578125" style="791" customWidth="1"/>
    <col min="15887" max="15887" width="14" style="791" customWidth="1"/>
    <col min="15888" max="15888" width="16.7109375" style="791" customWidth="1"/>
    <col min="15889" max="16128" width="9.140625" style="791"/>
    <col min="16129" max="16129" width="35.140625" style="791" customWidth="1"/>
    <col min="16130" max="16130" width="6.7109375" style="791" customWidth="1"/>
    <col min="16131" max="16131" width="12.85546875" style="791" customWidth="1"/>
    <col min="16132" max="16132" width="11.140625" style="791" customWidth="1"/>
    <col min="16133" max="16134" width="0" style="791" hidden="1" customWidth="1"/>
    <col min="16135" max="16135" width="12.140625" style="791" customWidth="1"/>
    <col min="16136" max="16136" width="0" style="791" hidden="1" customWidth="1"/>
    <col min="16137" max="16137" width="13.42578125" style="791" customWidth="1"/>
    <col min="16138" max="16138" width="12.42578125" style="791" customWidth="1"/>
    <col min="16139" max="16139" width="0.140625" style="791" customWidth="1"/>
    <col min="16140" max="16140" width="13.5703125" style="791" customWidth="1"/>
    <col min="16141" max="16141" width="9" style="791" customWidth="1"/>
    <col min="16142" max="16142" width="12.42578125" style="791" customWidth="1"/>
    <col min="16143" max="16143" width="14" style="791" customWidth="1"/>
    <col min="16144" max="16144" width="16.7109375" style="791" customWidth="1"/>
    <col min="16145" max="16384" width="9.140625" style="791"/>
  </cols>
  <sheetData>
    <row r="1" spans="1:15" hidden="1" x14ac:dyDescent="0.2"/>
    <row r="2" spans="1:15" s="792" customFormat="1" ht="15.75" hidden="1" x14ac:dyDescent="0.25">
      <c r="A2" s="993" t="s">
        <v>269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</row>
    <row r="3" spans="1:15" s="792" customFormat="1" ht="14.25" hidden="1" x14ac:dyDescent="0.2">
      <c r="A3" s="994" t="s">
        <v>270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</row>
    <row r="4" spans="1:15" ht="18.75" hidden="1" x14ac:dyDescent="0.3">
      <c r="A4" s="793"/>
      <c r="B4" s="794"/>
      <c r="C4" s="794"/>
      <c r="D4" s="795" t="s">
        <v>271</v>
      </c>
      <c r="E4" s="795"/>
      <c r="F4" s="795"/>
      <c r="G4" s="795" t="s">
        <v>272</v>
      </c>
      <c r="H4" s="795"/>
      <c r="I4" s="795" t="s">
        <v>273</v>
      </c>
      <c r="J4" s="795" t="s">
        <v>274</v>
      </c>
      <c r="K4" s="796" t="s">
        <v>275</v>
      </c>
      <c r="L4" s="797"/>
      <c r="M4" s="797"/>
      <c r="N4" s="798"/>
      <c r="O4" s="799"/>
    </row>
    <row r="5" spans="1:15" hidden="1" x14ac:dyDescent="0.2">
      <c r="A5" s="800" t="s">
        <v>276</v>
      </c>
      <c r="B5" s="801" t="s">
        <v>277</v>
      </c>
      <c r="C5" s="802"/>
      <c r="D5" s="802" t="s">
        <v>278</v>
      </c>
      <c r="E5" s="802"/>
      <c r="F5" s="802"/>
      <c r="G5" s="802" t="s">
        <v>279</v>
      </c>
      <c r="H5" s="802"/>
      <c r="I5" s="802" t="s">
        <v>280</v>
      </c>
      <c r="J5" s="802" t="s">
        <v>281</v>
      </c>
      <c r="K5" s="803" t="s">
        <v>282</v>
      </c>
      <c r="L5" s="804"/>
      <c r="M5" s="803" t="s">
        <v>283</v>
      </c>
      <c r="N5" s="805"/>
      <c r="O5" s="806"/>
    </row>
    <row r="6" spans="1:15" ht="14.25" hidden="1" x14ac:dyDescent="0.2">
      <c r="A6" s="807"/>
      <c r="B6" s="808" t="s">
        <v>38</v>
      </c>
      <c r="C6" s="809"/>
      <c r="D6" s="802" t="s">
        <v>284</v>
      </c>
      <c r="E6" s="802"/>
      <c r="F6" s="802"/>
      <c r="G6" s="802" t="s">
        <v>285</v>
      </c>
      <c r="H6" s="802"/>
      <c r="I6" s="802" t="s">
        <v>286</v>
      </c>
      <c r="J6" s="802" t="s">
        <v>287</v>
      </c>
      <c r="K6" s="810" t="s">
        <v>288</v>
      </c>
      <c r="L6" s="810" t="s">
        <v>289</v>
      </c>
      <c r="M6" s="810" t="s">
        <v>288</v>
      </c>
      <c r="N6" s="810" t="s">
        <v>290</v>
      </c>
      <c r="O6" s="806"/>
    </row>
    <row r="7" spans="1:15" ht="13.5" hidden="1" thickBot="1" x14ac:dyDescent="0.25">
      <c r="A7" s="811">
        <v>1</v>
      </c>
      <c r="B7" s="812">
        <v>2</v>
      </c>
      <c r="C7" s="813"/>
      <c r="D7" s="813" t="s">
        <v>291</v>
      </c>
      <c r="E7" s="813"/>
      <c r="F7" s="813"/>
      <c r="G7" s="813" t="s">
        <v>292</v>
      </c>
      <c r="H7" s="813"/>
      <c r="I7" s="813" t="s">
        <v>293</v>
      </c>
      <c r="J7" s="813" t="s">
        <v>291</v>
      </c>
      <c r="K7" s="813" t="s">
        <v>291</v>
      </c>
      <c r="L7" s="813" t="s">
        <v>291</v>
      </c>
      <c r="M7" s="813" t="s">
        <v>291</v>
      </c>
      <c r="N7" s="813" t="s">
        <v>291</v>
      </c>
      <c r="O7" s="814"/>
    </row>
    <row r="8" spans="1:15" ht="15.75" hidden="1" x14ac:dyDescent="0.25">
      <c r="A8" s="815"/>
      <c r="B8" s="816" t="s">
        <v>69</v>
      </c>
      <c r="C8" s="816"/>
      <c r="D8" s="817"/>
      <c r="E8" s="798"/>
      <c r="F8" s="798"/>
      <c r="G8" s="818"/>
      <c r="H8" s="818"/>
      <c r="I8" s="818"/>
      <c r="J8" s="819"/>
      <c r="K8" s="820"/>
      <c r="L8" s="817"/>
      <c r="M8" s="817"/>
      <c r="N8" s="817"/>
      <c r="O8" s="821"/>
    </row>
    <row r="9" spans="1:15" ht="15.75" hidden="1" x14ac:dyDescent="0.25">
      <c r="A9" s="822"/>
      <c r="B9" s="823" t="s">
        <v>294</v>
      </c>
      <c r="C9" s="823"/>
      <c r="D9" s="824">
        <f>D11+D12+D13+D16+D17+D18+D20+D21+D25+D31</f>
        <v>36916</v>
      </c>
      <c r="E9" s="824"/>
      <c r="F9" s="824"/>
      <c r="G9" s="825">
        <f>G11+G12+G13+G16+G17+G18+G20+G21+G25+G31</f>
        <v>5594</v>
      </c>
      <c r="H9" s="825"/>
      <c r="I9" s="825">
        <f>I11+I12+I13+I16+I17+I18+I20+I21+I25+I31</f>
        <v>11759</v>
      </c>
      <c r="J9" s="825">
        <f>J11+J13+J12+J16+J17+J18+J20+J21+J25+J31</f>
        <v>13179</v>
      </c>
      <c r="K9" s="825">
        <f>K11+K13+K12+K16+K17+K18+K20+K21+K25+K31</f>
        <v>6056</v>
      </c>
      <c r="L9" s="825">
        <f>L11+L13+L12+L16+L17+L18+L20+L21+L25+L31</f>
        <v>0</v>
      </c>
      <c r="M9" s="825">
        <f>M11+M13+M12+M16+M17+M18+M20+M21+M25+M31</f>
        <v>7073</v>
      </c>
      <c r="N9" s="825">
        <f>N11+N13+N12+N16+N17+N18+N20+N21+N25+N31</f>
        <v>50</v>
      </c>
      <c r="O9" s="826"/>
    </row>
    <row r="10" spans="1:15" ht="15.75" hidden="1" x14ac:dyDescent="0.25">
      <c r="A10" s="822"/>
      <c r="B10" s="823"/>
      <c r="C10" s="823"/>
      <c r="D10" s="825"/>
      <c r="E10" s="825"/>
      <c r="F10" s="825"/>
      <c r="G10" s="825"/>
      <c r="H10" s="825"/>
      <c r="I10" s="825"/>
      <c r="J10" s="824"/>
      <c r="K10" s="824">
        <f>K9+M9</f>
        <v>13129</v>
      </c>
      <c r="L10" s="825">
        <f>L9+N9</f>
        <v>50</v>
      </c>
      <c r="M10" s="825"/>
      <c r="N10" s="825"/>
      <c r="O10" s="826"/>
    </row>
    <row r="11" spans="1:15" ht="15.75" hidden="1" x14ac:dyDescent="0.2">
      <c r="A11" s="822" t="s">
        <v>295</v>
      </c>
      <c r="B11" s="827" t="s">
        <v>296</v>
      </c>
      <c r="C11" s="827"/>
      <c r="D11" s="828">
        <f>'[3]Задол 2 для _соседей_'!L11</f>
        <v>3894</v>
      </c>
      <c r="E11" s="828"/>
      <c r="F11" s="828"/>
      <c r="G11" s="829">
        <v>113</v>
      </c>
      <c r="H11" s="829"/>
      <c r="I11" s="829">
        <v>196</v>
      </c>
      <c r="J11" s="830">
        <f t="shared" ref="J11:J32" si="0">K11+L11+M11+N11</f>
        <v>140</v>
      </c>
      <c r="K11" s="829">
        <v>140</v>
      </c>
      <c r="L11" s="829"/>
      <c r="M11" s="829"/>
      <c r="N11" s="829"/>
      <c r="O11" s="831"/>
    </row>
    <row r="12" spans="1:15" ht="15.75" hidden="1" x14ac:dyDescent="0.2">
      <c r="A12" s="822" t="s">
        <v>297</v>
      </c>
      <c r="B12" s="832" t="s">
        <v>298</v>
      </c>
      <c r="C12" s="832"/>
      <c r="D12" s="828">
        <f>'[3]Задол 2 для _соседей_'!L12</f>
        <v>0</v>
      </c>
      <c r="E12" s="828"/>
      <c r="F12" s="828"/>
      <c r="G12" s="829"/>
      <c r="H12" s="829"/>
      <c r="I12" s="829"/>
      <c r="J12" s="830">
        <f t="shared" si="0"/>
        <v>0</v>
      </c>
      <c r="K12" s="829"/>
      <c r="L12" s="829"/>
      <c r="M12" s="829"/>
      <c r="N12" s="829"/>
      <c r="O12" s="831"/>
    </row>
    <row r="13" spans="1:15" ht="15.75" hidden="1" x14ac:dyDescent="0.2">
      <c r="A13" s="822" t="s">
        <v>299</v>
      </c>
      <c r="B13" s="827" t="s">
        <v>300</v>
      </c>
      <c r="C13" s="827"/>
      <c r="D13" s="828">
        <f>'[3]Задол 2 для _соседей_'!L13</f>
        <v>456</v>
      </c>
      <c r="E13" s="828"/>
      <c r="F13" s="828"/>
      <c r="G13" s="829">
        <f>G14+G15</f>
        <v>191</v>
      </c>
      <c r="H13" s="829"/>
      <c r="I13" s="829">
        <f>I14+I15</f>
        <v>569</v>
      </c>
      <c r="J13" s="830">
        <f t="shared" si="0"/>
        <v>807</v>
      </c>
      <c r="K13" s="829">
        <f>K14+K15</f>
        <v>555</v>
      </c>
      <c r="L13" s="829">
        <f>L14+L15</f>
        <v>0</v>
      </c>
      <c r="M13" s="829">
        <f>M14+M15</f>
        <v>252</v>
      </c>
      <c r="N13" s="829">
        <f>N14+N15</f>
        <v>0</v>
      </c>
      <c r="O13" s="831"/>
    </row>
    <row r="14" spans="1:15" ht="15.75" hidden="1" x14ac:dyDescent="0.2">
      <c r="A14" s="822" t="s">
        <v>301</v>
      </c>
      <c r="B14" s="832" t="s">
        <v>33</v>
      </c>
      <c r="C14" s="832"/>
      <c r="D14" s="828">
        <f>'[3]Задол 2 для _соседей_'!L14</f>
        <v>195</v>
      </c>
      <c r="E14" s="828"/>
      <c r="F14" s="828"/>
      <c r="G14" s="829">
        <v>111</v>
      </c>
      <c r="H14" s="829"/>
      <c r="I14" s="829">
        <v>330</v>
      </c>
      <c r="J14" s="830">
        <f t="shared" si="0"/>
        <v>316</v>
      </c>
      <c r="K14" s="829">
        <v>316</v>
      </c>
      <c r="L14" s="829"/>
      <c r="M14" s="829"/>
      <c r="N14" s="829"/>
      <c r="O14" s="831"/>
    </row>
    <row r="15" spans="1:15" ht="15.75" hidden="1" x14ac:dyDescent="0.2">
      <c r="A15" s="822" t="s">
        <v>302</v>
      </c>
      <c r="B15" s="832" t="s">
        <v>303</v>
      </c>
      <c r="C15" s="832"/>
      <c r="D15" s="828">
        <f>'[3]Задол 2 для _соседей_'!L15</f>
        <v>261</v>
      </c>
      <c r="E15" s="828"/>
      <c r="F15" s="828"/>
      <c r="G15" s="829">
        <v>80</v>
      </c>
      <c r="H15" s="829"/>
      <c r="I15" s="829">
        <v>239</v>
      </c>
      <c r="J15" s="830">
        <f t="shared" si="0"/>
        <v>491</v>
      </c>
      <c r="K15" s="829">
        <v>239</v>
      </c>
      <c r="L15" s="829"/>
      <c r="M15" s="829">
        <f>491-K15</f>
        <v>252</v>
      </c>
      <c r="N15" s="829"/>
      <c r="O15" s="831"/>
    </row>
    <row r="16" spans="1:15" ht="15.75" hidden="1" x14ac:dyDescent="0.2">
      <c r="A16" s="822" t="s">
        <v>304</v>
      </c>
      <c r="B16" s="827" t="s">
        <v>305</v>
      </c>
      <c r="C16" s="827"/>
      <c r="D16" s="828">
        <f>'[3]Задол 2 для _соседей_'!L16</f>
        <v>1107</v>
      </c>
      <c r="E16" s="828"/>
      <c r="F16" s="828"/>
      <c r="G16" s="829">
        <v>251</v>
      </c>
      <c r="H16" s="829"/>
      <c r="I16" s="829">
        <v>746</v>
      </c>
      <c r="J16" s="830">
        <f t="shared" si="0"/>
        <v>1102</v>
      </c>
      <c r="K16" s="829">
        <v>746</v>
      </c>
      <c r="L16" s="829"/>
      <c r="M16" s="829">
        <f>1102-K16</f>
        <v>356</v>
      </c>
      <c r="N16" s="829"/>
      <c r="O16" s="831"/>
    </row>
    <row r="17" spans="1:15" ht="15.75" hidden="1" x14ac:dyDescent="0.2">
      <c r="A17" s="822" t="s">
        <v>306</v>
      </c>
      <c r="B17" s="827" t="s">
        <v>307</v>
      </c>
      <c r="C17" s="827"/>
      <c r="D17" s="828">
        <f>'[3]Задол 2 для _соседей_'!L17</f>
        <v>12409</v>
      </c>
      <c r="E17" s="828"/>
      <c r="F17" s="828"/>
      <c r="G17" s="829">
        <v>2892</v>
      </c>
      <c r="H17" s="829"/>
      <c r="I17" s="829">
        <v>6659</v>
      </c>
      <c r="J17" s="830">
        <f t="shared" si="0"/>
        <v>1999</v>
      </c>
      <c r="K17" s="828">
        <v>1999</v>
      </c>
      <c r="L17" s="829"/>
      <c r="M17" s="829"/>
      <c r="N17" s="829"/>
      <c r="O17" s="831"/>
    </row>
    <row r="18" spans="1:15" ht="12.75" hidden="1" customHeight="1" x14ac:dyDescent="0.2">
      <c r="A18" s="822" t="s">
        <v>308</v>
      </c>
      <c r="B18" s="833" t="s">
        <v>309</v>
      </c>
      <c r="C18" s="833" t="s">
        <v>310</v>
      </c>
      <c r="D18" s="828">
        <f>'[3]Задол 2 для _соседей_'!L18</f>
        <v>462</v>
      </c>
      <c r="E18" s="828"/>
      <c r="F18" s="828"/>
      <c r="G18" s="829">
        <v>329</v>
      </c>
      <c r="H18" s="829"/>
      <c r="I18" s="829">
        <v>603</v>
      </c>
      <c r="J18" s="830">
        <f t="shared" si="0"/>
        <v>36</v>
      </c>
      <c r="K18" s="829">
        <v>36</v>
      </c>
      <c r="L18" s="829"/>
      <c r="M18" s="829"/>
      <c r="N18" s="829"/>
      <c r="O18" s="831"/>
    </row>
    <row r="19" spans="1:15" ht="12.75" hidden="1" customHeight="1" x14ac:dyDescent="0.2">
      <c r="A19" s="822"/>
      <c r="B19" s="834" t="s">
        <v>311</v>
      </c>
      <c r="C19" s="833" t="s">
        <v>312</v>
      </c>
      <c r="D19" s="828">
        <f>'[3]Задол 2 для _соседей_'!L19</f>
        <v>452</v>
      </c>
      <c r="E19" s="828"/>
      <c r="F19" s="828"/>
      <c r="G19" s="829">
        <v>309</v>
      </c>
      <c r="H19" s="829"/>
      <c r="I19" s="829">
        <v>571</v>
      </c>
      <c r="J19" s="830">
        <f t="shared" si="0"/>
        <v>0</v>
      </c>
      <c r="K19" s="829"/>
      <c r="L19" s="829"/>
      <c r="M19" s="829"/>
      <c r="N19" s="829"/>
      <c r="O19" s="831"/>
    </row>
    <row r="20" spans="1:15" ht="15.75" hidden="1" x14ac:dyDescent="0.2">
      <c r="A20" s="822" t="s">
        <v>313</v>
      </c>
      <c r="B20" s="827" t="s">
        <v>314</v>
      </c>
      <c r="C20" s="827"/>
      <c r="D20" s="828">
        <f>'[3]Задол 2 для _соседей_'!L20</f>
        <v>18004</v>
      </c>
      <c r="E20" s="828"/>
      <c r="F20" s="828"/>
      <c r="G20" s="829">
        <v>1080</v>
      </c>
      <c r="H20" s="829"/>
      <c r="I20" s="829">
        <v>1599</v>
      </c>
      <c r="J20" s="830">
        <f t="shared" si="0"/>
        <v>7847</v>
      </c>
      <c r="K20" s="829">
        <v>1599</v>
      </c>
      <c r="L20" s="829"/>
      <c r="M20" s="829">
        <f>7847-K20-N20</f>
        <v>6198</v>
      </c>
      <c r="N20" s="829">
        <v>50</v>
      </c>
      <c r="O20" s="831"/>
    </row>
    <row r="21" spans="1:15" ht="12.75" hidden="1" customHeight="1" x14ac:dyDescent="0.2">
      <c r="A21" s="822" t="s">
        <v>315</v>
      </c>
      <c r="B21" s="995" t="s">
        <v>316</v>
      </c>
      <c r="C21" s="995"/>
      <c r="D21" s="828">
        <f>'[3]Задол 2 для _соседей_'!L21</f>
        <v>760</v>
      </c>
      <c r="E21" s="828"/>
      <c r="F21" s="828"/>
      <c r="G21" s="829">
        <f>G22+G23+G24</f>
        <v>260</v>
      </c>
      <c r="H21" s="829"/>
      <c r="I21" s="829">
        <f>I22+I23+I24</f>
        <v>527</v>
      </c>
      <c r="J21" s="830">
        <f t="shared" si="0"/>
        <v>795</v>
      </c>
      <c r="K21" s="829">
        <f>K22+K23+K24</f>
        <v>528</v>
      </c>
      <c r="L21" s="829">
        <f>L22+L23+L24</f>
        <v>0</v>
      </c>
      <c r="M21" s="829">
        <f>M22+M23+M24</f>
        <v>267</v>
      </c>
      <c r="N21" s="829">
        <f>N22+N23+N24</f>
        <v>0</v>
      </c>
      <c r="O21" s="821"/>
    </row>
    <row r="22" spans="1:15" ht="15.75" hidden="1" x14ac:dyDescent="0.2">
      <c r="A22" s="822" t="s">
        <v>317</v>
      </c>
      <c r="B22" s="832" t="s">
        <v>318</v>
      </c>
      <c r="C22" s="832"/>
      <c r="D22" s="828">
        <f>'[3]Задол 2 для _соседей_'!L22</f>
        <v>107</v>
      </c>
      <c r="E22" s="828"/>
      <c r="F22" s="828"/>
      <c r="G22" s="829">
        <v>32</v>
      </c>
      <c r="H22" s="829"/>
      <c r="I22" s="829">
        <v>54</v>
      </c>
      <c r="J22" s="830">
        <f t="shared" si="0"/>
        <v>100</v>
      </c>
      <c r="K22" s="829">
        <v>55</v>
      </c>
      <c r="L22" s="829"/>
      <c r="M22" s="829">
        <f>100-K22</f>
        <v>45</v>
      </c>
      <c r="N22" s="829"/>
      <c r="O22" s="821"/>
    </row>
    <row r="23" spans="1:15" ht="15.75" hidden="1" x14ac:dyDescent="0.2">
      <c r="A23" s="822" t="s">
        <v>319</v>
      </c>
      <c r="B23" s="832" t="s">
        <v>320</v>
      </c>
      <c r="C23" s="832"/>
      <c r="D23" s="828">
        <f>'[3]Задол 2 для _соседей_'!L23</f>
        <v>156</v>
      </c>
      <c r="E23" s="828"/>
      <c r="F23" s="828"/>
      <c r="G23" s="829">
        <v>32</v>
      </c>
      <c r="H23" s="829"/>
      <c r="I23" s="829">
        <v>54</v>
      </c>
      <c r="J23" s="830">
        <f t="shared" si="0"/>
        <v>210</v>
      </c>
      <c r="K23" s="829">
        <v>54</v>
      </c>
      <c r="L23" s="829"/>
      <c r="M23" s="829">
        <f>210-K23</f>
        <v>156</v>
      </c>
      <c r="N23" s="829"/>
      <c r="O23" s="821"/>
    </row>
    <row r="24" spans="1:15" ht="12.75" hidden="1" customHeight="1" x14ac:dyDescent="0.2">
      <c r="A24" s="822" t="s">
        <v>321</v>
      </c>
      <c r="B24" s="832" t="s">
        <v>201</v>
      </c>
      <c r="C24" s="832"/>
      <c r="D24" s="828">
        <f>'[3]Задол 2 для _соседей_'!L24</f>
        <v>497</v>
      </c>
      <c r="E24" s="828"/>
      <c r="F24" s="828"/>
      <c r="G24" s="829">
        <v>196</v>
      </c>
      <c r="H24" s="829"/>
      <c r="I24" s="829">
        <v>419</v>
      </c>
      <c r="J24" s="830">
        <f t="shared" si="0"/>
        <v>485</v>
      </c>
      <c r="K24" s="829">
        <v>419</v>
      </c>
      <c r="L24" s="829"/>
      <c r="M24" s="829">
        <f>485-K24</f>
        <v>66</v>
      </c>
      <c r="N24" s="829"/>
      <c r="O24" s="821"/>
    </row>
    <row r="25" spans="1:15" ht="12.75" hidden="1" customHeight="1" x14ac:dyDescent="0.2">
      <c r="A25" s="822" t="s">
        <v>322</v>
      </c>
      <c r="B25" s="995" t="s">
        <v>323</v>
      </c>
      <c r="C25" s="995"/>
      <c r="D25" s="828">
        <f>'[3]Задол 2 для _соседей_'!L25</f>
        <v>-176</v>
      </c>
      <c r="E25" s="828"/>
      <c r="F25" s="828"/>
      <c r="G25" s="829">
        <f>G26+G28</f>
        <v>478</v>
      </c>
      <c r="H25" s="829"/>
      <c r="I25" s="829">
        <f>I26+I28</f>
        <v>860</v>
      </c>
      <c r="J25" s="830">
        <f t="shared" si="0"/>
        <v>453</v>
      </c>
      <c r="K25" s="829">
        <f>SUM(K26:K28)</f>
        <v>453</v>
      </c>
      <c r="L25" s="829">
        <f>SUM(L26:L28)</f>
        <v>0</v>
      </c>
      <c r="M25" s="829">
        <f>SUM(M26:M28)</f>
        <v>0</v>
      </c>
      <c r="N25" s="829">
        <f>SUM(N26:N28)</f>
        <v>0</v>
      </c>
      <c r="O25" s="821"/>
    </row>
    <row r="26" spans="1:15" ht="15.75" hidden="1" x14ac:dyDescent="0.2">
      <c r="A26" s="822" t="s">
        <v>324</v>
      </c>
      <c r="B26" s="832" t="s">
        <v>325</v>
      </c>
      <c r="C26" s="832"/>
      <c r="D26" s="828">
        <f>'[3]Задол 2 для _соседей_'!L26</f>
        <v>-79</v>
      </c>
      <c r="E26" s="828"/>
      <c r="F26" s="828"/>
      <c r="G26" s="829">
        <v>150</v>
      </c>
      <c r="H26" s="829"/>
      <c r="I26" s="829">
        <v>266</v>
      </c>
      <c r="J26" s="830">
        <f t="shared" si="0"/>
        <v>169</v>
      </c>
      <c r="K26" s="829">
        <v>169</v>
      </c>
      <c r="L26" s="829"/>
      <c r="M26" s="829"/>
      <c r="N26" s="829"/>
      <c r="O26" s="821"/>
    </row>
    <row r="27" spans="1:15" ht="15.75" hidden="1" x14ac:dyDescent="0.2">
      <c r="A27" s="822" t="s">
        <v>326</v>
      </c>
      <c r="B27" s="832" t="s">
        <v>327</v>
      </c>
      <c r="C27" s="832"/>
      <c r="D27" s="828">
        <f>'[3]Задол 2 для _соседей_'!L27</f>
        <v>0</v>
      </c>
      <c r="E27" s="828"/>
      <c r="F27" s="828"/>
      <c r="G27" s="829"/>
      <c r="H27" s="829"/>
      <c r="I27" s="829"/>
      <c r="J27" s="830">
        <f t="shared" si="0"/>
        <v>0</v>
      </c>
      <c r="K27" s="829"/>
      <c r="L27" s="829"/>
      <c r="M27" s="829"/>
      <c r="N27" s="829"/>
      <c r="O27" s="821"/>
    </row>
    <row r="28" spans="1:15" ht="15.75" hidden="1" x14ac:dyDescent="0.2">
      <c r="A28" s="822" t="s">
        <v>328</v>
      </c>
      <c r="B28" s="832" t="s">
        <v>201</v>
      </c>
      <c r="C28" s="832"/>
      <c r="D28" s="828">
        <f>'[3]Задол 2 для _соседей_'!L28</f>
        <v>-97</v>
      </c>
      <c r="E28" s="828"/>
      <c r="F28" s="828"/>
      <c r="G28" s="829">
        <v>328</v>
      </c>
      <c r="H28" s="829"/>
      <c r="I28" s="829">
        <v>594</v>
      </c>
      <c r="J28" s="830">
        <f t="shared" si="0"/>
        <v>284</v>
      </c>
      <c r="K28" s="829">
        <v>284</v>
      </c>
      <c r="L28" s="829"/>
      <c r="M28" s="829"/>
      <c r="N28" s="829"/>
      <c r="O28" s="821"/>
    </row>
    <row r="29" spans="1:15" ht="15" hidden="1" x14ac:dyDescent="0.2">
      <c r="A29" s="835" t="s">
        <v>329</v>
      </c>
      <c r="B29" s="832" t="s">
        <v>330</v>
      </c>
      <c r="C29" s="832"/>
      <c r="D29" s="828">
        <f>'[3]Задол 2 для _соседей_'!L29</f>
        <v>-373</v>
      </c>
      <c r="E29" s="828"/>
      <c r="F29" s="828"/>
      <c r="G29" s="829">
        <v>373</v>
      </c>
      <c r="H29" s="829"/>
      <c r="I29" s="829">
        <v>656</v>
      </c>
      <c r="J29" s="830">
        <f t="shared" si="0"/>
        <v>79</v>
      </c>
      <c r="K29" s="829">
        <v>79</v>
      </c>
      <c r="L29" s="829"/>
      <c r="M29" s="829"/>
      <c r="N29" s="829"/>
      <c r="O29" s="821"/>
    </row>
    <row r="30" spans="1:15" ht="15.75" hidden="1" x14ac:dyDescent="0.2">
      <c r="A30" s="822"/>
      <c r="B30" s="832" t="s">
        <v>331</v>
      </c>
      <c r="C30" s="832"/>
      <c r="D30" s="828">
        <f>'[3]Задол 2 для _соседей_'!L30</f>
        <v>201</v>
      </c>
      <c r="E30" s="828"/>
      <c r="F30" s="828"/>
      <c r="G30" s="829">
        <v>105</v>
      </c>
      <c r="H30" s="829"/>
      <c r="I30" s="829">
        <v>204</v>
      </c>
      <c r="J30" s="830">
        <f t="shared" si="0"/>
        <v>376</v>
      </c>
      <c r="K30" s="829">
        <v>376</v>
      </c>
      <c r="L30" s="829"/>
      <c r="M30" s="829"/>
      <c r="N30" s="829"/>
      <c r="O30" s="821"/>
    </row>
    <row r="31" spans="1:15" ht="12.75" hidden="1" customHeight="1" x14ac:dyDescent="0.2">
      <c r="A31" s="822" t="s">
        <v>332</v>
      </c>
      <c r="B31" s="996" t="s">
        <v>333</v>
      </c>
      <c r="C31" s="996"/>
      <c r="D31" s="828">
        <f>'[3]Задол 2 для _соседей_'!L31</f>
        <v>0</v>
      </c>
      <c r="E31" s="828"/>
      <c r="F31" s="828"/>
      <c r="G31" s="829">
        <f>SUM(G32:G32)</f>
        <v>0</v>
      </c>
      <c r="H31" s="829"/>
      <c r="I31" s="829">
        <f>SUM(I32:I32)</f>
        <v>0</v>
      </c>
      <c r="J31" s="830">
        <f t="shared" si="0"/>
        <v>0</v>
      </c>
      <c r="K31" s="829">
        <f>SUM(K32:K32)</f>
        <v>0</v>
      </c>
      <c r="L31" s="829">
        <f>SUM(L32:L32)</f>
        <v>0</v>
      </c>
      <c r="M31" s="829">
        <f>M32</f>
        <v>0</v>
      </c>
      <c r="N31" s="829">
        <f>SUM(N32:N32)</f>
        <v>0</v>
      </c>
      <c r="O31" s="821"/>
    </row>
    <row r="32" spans="1:15" ht="12.75" hidden="1" customHeight="1" x14ac:dyDescent="0.2">
      <c r="A32" s="822" t="s">
        <v>334</v>
      </c>
      <c r="B32" s="992" t="s">
        <v>335</v>
      </c>
      <c r="C32" s="992"/>
      <c r="D32" s="828">
        <f>'[3]Задол 2 для _соседей_'!L32</f>
        <v>0</v>
      </c>
      <c r="E32" s="828"/>
      <c r="F32" s="828"/>
      <c r="G32" s="829">
        <v>0</v>
      </c>
      <c r="H32" s="829"/>
      <c r="I32" s="829">
        <v>0</v>
      </c>
      <c r="J32" s="830">
        <f t="shared" si="0"/>
        <v>0</v>
      </c>
      <c r="K32" s="829"/>
      <c r="L32" s="829"/>
      <c r="M32" s="829"/>
      <c r="N32" s="829">
        <v>0</v>
      </c>
      <c r="O32" s="821"/>
    </row>
    <row r="33" spans="1:16" ht="16.5" hidden="1" thickBot="1" x14ac:dyDescent="0.3">
      <c r="A33" s="836"/>
      <c r="B33" s="837"/>
      <c r="C33" s="837"/>
      <c r="D33" s="828">
        <f>'[3]Задол 2 для _соседей_'!L33</f>
        <v>0</v>
      </c>
      <c r="E33" s="838"/>
      <c r="F33" s="838"/>
      <c r="G33" s="839"/>
      <c r="H33" s="839"/>
      <c r="I33" s="839"/>
      <c r="J33" s="839"/>
      <c r="K33" s="839"/>
      <c r="L33" s="839"/>
      <c r="M33" s="839"/>
      <c r="N33" s="840"/>
      <c r="O33" s="841"/>
    </row>
    <row r="34" spans="1:16" hidden="1" x14ac:dyDescent="0.2"/>
    <row r="35" spans="1:16" hidden="1" x14ac:dyDescent="0.2"/>
    <row r="36" spans="1:16" ht="13.5" thickBot="1" x14ac:dyDescent="0.25">
      <c r="A36" s="842"/>
      <c r="B36" s="842"/>
      <c r="C36" s="842"/>
      <c r="D36" s="842"/>
      <c r="E36" s="842"/>
      <c r="F36" s="842"/>
      <c r="G36" s="842"/>
      <c r="H36" s="842"/>
      <c r="I36" s="842"/>
      <c r="J36" s="842"/>
      <c r="K36" s="842"/>
      <c r="L36" s="842"/>
      <c r="N36" s="842"/>
    </row>
    <row r="37" spans="1:16" x14ac:dyDescent="0.2">
      <c r="A37" s="843"/>
      <c r="B37" s="844"/>
      <c r="C37" s="844"/>
      <c r="D37" s="844"/>
      <c r="E37" s="844"/>
      <c r="F37" s="844"/>
      <c r="G37" s="844"/>
      <c r="H37" s="844"/>
      <c r="I37" s="844"/>
      <c r="J37" s="844"/>
      <c r="K37" s="844"/>
      <c r="L37" s="844"/>
      <c r="M37" s="844"/>
      <c r="N37" s="845"/>
    </row>
    <row r="38" spans="1:16" s="846" customFormat="1" x14ac:dyDescent="0.2">
      <c r="A38" s="997" t="s">
        <v>429</v>
      </c>
      <c r="B38" s="997"/>
      <c r="C38" s="997"/>
      <c r="D38" s="997"/>
      <c r="E38" s="997"/>
      <c r="F38" s="997"/>
      <c r="G38" s="997"/>
      <c r="H38" s="997"/>
      <c r="I38" s="997"/>
      <c r="J38" s="997"/>
      <c r="K38" s="997"/>
      <c r="L38" s="997"/>
      <c r="M38" s="997"/>
      <c r="N38" s="997"/>
    </row>
    <row r="39" spans="1:16" s="846" customFormat="1" x14ac:dyDescent="0.2">
      <c r="A39" s="997" t="s">
        <v>336</v>
      </c>
      <c r="B39" s="997"/>
      <c r="C39" s="997"/>
      <c r="D39" s="997"/>
      <c r="E39" s="997"/>
      <c r="F39" s="997"/>
      <c r="G39" s="997"/>
      <c r="H39" s="997"/>
      <c r="I39" s="997"/>
      <c r="J39" s="997"/>
      <c r="K39" s="997"/>
      <c r="L39" s="997"/>
      <c r="M39" s="997"/>
      <c r="N39" s="997"/>
    </row>
    <row r="40" spans="1:16" ht="13.5" thickBot="1" x14ac:dyDescent="0.25">
      <c r="A40" s="847"/>
      <c r="B40" s="848"/>
      <c r="C40" s="849"/>
      <c r="D40" s="849"/>
      <c r="E40" s="849"/>
      <c r="F40" s="849"/>
      <c r="G40" s="850"/>
      <c r="H40" s="850"/>
      <c r="I40" s="849"/>
      <c r="J40" s="849"/>
      <c r="K40" s="849"/>
      <c r="L40" s="849"/>
      <c r="M40" s="849"/>
      <c r="N40" s="806"/>
    </row>
    <row r="41" spans="1:16" ht="12.95" customHeight="1" thickBot="1" x14ac:dyDescent="0.25">
      <c r="A41" s="998" t="s">
        <v>337</v>
      </c>
      <c r="B41" s="999" t="s">
        <v>338</v>
      </c>
      <c r="C41" s="851" t="s">
        <v>339</v>
      </c>
      <c r="D41" s="852"/>
      <c r="E41" s="852"/>
      <c r="F41" s="852"/>
      <c r="G41" s="853"/>
      <c r="H41" s="854"/>
      <c r="I41" s="855" t="s">
        <v>62</v>
      </c>
      <c r="J41" s="1000" t="s">
        <v>340</v>
      </c>
      <c r="K41" s="1000"/>
      <c r="L41" s="1000" t="s">
        <v>341</v>
      </c>
      <c r="M41" s="1000"/>
      <c r="N41" s="856" t="s">
        <v>339</v>
      </c>
    </row>
    <row r="42" spans="1:16" ht="13.5" thickBot="1" x14ac:dyDescent="0.25">
      <c r="A42" s="998"/>
      <c r="B42" s="999"/>
      <c r="C42" s="857" t="s">
        <v>342</v>
      </c>
      <c r="D42" s="858" t="s">
        <v>13</v>
      </c>
      <c r="E42" s="858"/>
      <c r="F42" s="858"/>
      <c r="G42" s="859" t="s">
        <v>343</v>
      </c>
      <c r="H42" s="860"/>
      <c r="I42" s="861" t="s">
        <v>281</v>
      </c>
      <c r="J42" s="858" t="s">
        <v>344</v>
      </c>
      <c r="K42" s="858" t="s">
        <v>290</v>
      </c>
      <c r="L42" s="858" t="s">
        <v>344</v>
      </c>
      <c r="M42" s="858" t="s">
        <v>290</v>
      </c>
      <c r="N42" s="862" t="s">
        <v>345</v>
      </c>
    </row>
    <row r="43" spans="1:16" x14ac:dyDescent="0.2">
      <c r="A43" s="863" t="s">
        <v>346</v>
      </c>
      <c r="B43" s="864"/>
      <c r="C43" s="865">
        <f t="shared" ref="C43:N43" si="1">C44+C51+C58+C62+C65+C67+C71+C73+C76+C79+C88+C90+C93+C96+C98+C101+C104+C108+C111+C114+C118+C121+C124+C128+C130+C134+C136+C112+C138+C48</f>
        <v>0</v>
      </c>
      <c r="D43" s="866">
        <f t="shared" si="1"/>
        <v>0</v>
      </c>
      <c r="E43" s="865">
        <f t="shared" si="1"/>
        <v>0</v>
      </c>
      <c r="F43" s="865">
        <f t="shared" si="1"/>
        <v>0</v>
      </c>
      <c r="G43" s="865">
        <f t="shared" si="1"/>
        <v>0</v>
      </c>
      <c r="H43" s="865" t="e">
        <f t="shared" si="1"/>
        <v>#REF!</v>
      </c>
      <c r="I43" s="865">
        <f t="shared" si="1"/>
        <v>0</v>
      </c>
      <c r="J43" s="865">
        <f t="shared" si="1"/>
        <v>0</v>
      </c>
      <c r="K43" s="865">
        <f t="shared" si="1"/>
        <v>0</v>
      </c>
      <c r="L43" s="865">
        <f t="shared" si="1"/>
        <v>0</v>
      </c>
      <c r="M43" s="865">
        <f t="shared" si="1"/>
        <v>0</v>
      </c>
      <c r="N43" s="865">
        <f t="shared" si="1"/>
        <v>0</v>
      </c>
      <c r="O43" s="867"/>
      <c r="P43" s="868"/>
    </row>
    <row r="44" spans="1:16" x14ac:dyDescent="0.2">
      <c r="A44" s="869" t="s">
        <v>347</v>
      </c>
      <c r="B44" s="870"/>
      <c r="C44" s="871">
        <f t="shared" ref="C44:N44" si="2">C45+C46+C47+C49+C50</f>
        <v>0</v>
      </c>
      <c r="D44" s="872">
        <f t="shared" si="2"/>
        <v>0</v>
      </c>
      <c r="E44" s="872">
        <f t="shared" si="2"/>
        <v>0</v>
      </c>
      <c r="F44" s="872">
        <f t="shared" si="2"/>
        <v>0</v>
      </c>
      <c r="G44" s="871">
        <f t="shared" si="2"/>
        <v>0</v>
      </c>
      <c r="H44" s="871">
        <f t="shared" si="2"/>
        <v>0</v>
      </c>
      <c r="I44" s="871">
        <f t="shared" si="2"/>
        <v>0</v>
      </c>
      <c r="J44" s="871">
        <f t="shared" si="2"/>
        <v>0</v>
      </c>
      <c r="K44" s="871">
        <f t="shared" si="2"/>
        <v>0</v>
      </c>
      <c r="L44" s="871">
        <f t="shared" si="2"/>
        <v>0</v>
      </c>
      <c r="M44" s="871">
        <f t="shared" si="2"/>
        <v>0</v>
      </c>
      <c r="N44" s="871">
        <f t="shared" si="2"/>
        <v>0</v>
      </c>
      <c r="O44" s="867"/>
      <c r="P44" s="868"/>
    </row>
    <row r="45" spans="1:16" x14ac:dyDescent="0.2">
      <c r="A45" s="873" t="s">
        <v>348</v>
      </c>
      <c r="B45" s="874">
        <v>27</v>
      </c>
      <c r="C45" s="875"/>
      <c r="D45" s="876"/>
      <c r="E45" s="877"/>
      <c r="F45" s="877"/>
      <c r="G45" s="875"/>
      <c r="H45" s="877">
        <f t="shared" ref="H45:H72" si="3">I45/1000</f>
        <v>0</v>
      </c>
      <c r="I45" s="875">
        <f t="shared" ref="I45:I50" si="4">J45+K45+L45+M45</f>
        <v>0</v>
      </c>
      <c r="J45" s="875"/>
      <c r="K45" s="875"/>
      <c r="L45" s="875"/>
      <c r="M45" s="875"/>
      <c r="N45" s="878">
        <f>C45+G45-I45</f>
        <v>0</v>
      </c>
      <c r="O45" s="867"/>
      <c r="P45" s="868"/>
    </row>
    <row r="46" spans="1:16" x14ac:dyDescent="0.2">
      <c r="A46" s="873" t="s">
        <v>349</v>
      </c>
      <c r="B46" s="874">
        <v>11</v>
      </c>
      <c r="C46" s="875"/>
      <c r="D46" s="876"/>
      <c r="E46" s="877"/>
      <c r="F46" s="877"/>
      <c r="G46" s="875"/>
      <c r="H46" s="877">
        <f t="shared" si="3"/>
        <v>0</v>
      </c>
      <c r="I46" s="875">
        <f t="shared" si="4"/>
        <v>0</v>
      </c>
      <c r="J46" s="875"/>
      <c r="K46" s="875"/>
      <c r="L46" s="875"/>
      <c r="M46" s="875"/>
      <c r="N46" s="878">
        <f>'[2]16_я '!U10</f>
        <v>0</v>
      </c>
      <c r="O46" s="867"/>
      <c r="P46" s="868"/>
    </row>
    <row r="47" spans="1:16" x14ac:dyDescent="0.2">
      <c r="A47" s="873" t="s">
        <v>430</v>
      </c>
      <c r="B47" s="874">
        <v>261</v>
      </c>
      <c r="C47" s="875"/>
      <c r="D47" s="876"/>
      <c r="E47" s="877"/>
      <c r="F47" s="877"/>
      <c r="G47" s="875"/>
      <c r="H47" s="877">
        <f t="shared" si="3"/>
        <v>0</v>
      </c>
      <c r="I47" s="875">
        <f t="shared" si="4"/>
        <v>0</v>
      </c>
      <c r="J47" s="875"/>
      <c r="K47" s="875"/>
      <c r="L47" s="875"/>
      <c r="M47" s="875"/>
      <c r="N47" s="878">
        <f>C47+G47-I47</f>
        <v>0</v>
      </c>
      <c r="O47" s="867"/>
      <c r="P47" s="868"/>
    </row>
    <row r="48" spans="1:16" s="886" customFormat="1" x14ac:dyDescent="0.2">
      <c r="A48" s="879" t="s">
        <v>350</v>
      </c>
      <c r="B48" s="880">
        <v>397</v>
      </c>
      <c r="C48" s="881"/>
      <c r="D48" s="882"/>
      <c r="E48" s="883"/>
      <c r="F48" s="883"/>
      <c r="G48" s="883"/>
      <c r="H48" s="883"/>
      <c r="I48" s="875">
        <f t="shared" si="4"/>
        <v>0</v>
      </c>
      <c r="J48" s="881"/>
      <c r="K48" s="883"/>
      <c r="L48" s="883"/>
      <c r="M48" s="883"/>
      <c r="N48" s="878">
        <f>C48+G48-I48</f>
        <v>0</v>
      </c>
      <c r="O48" s="884"/>
      <c r="P48" s="885"/>
    </row>
    <row r="49" spans="1:16" x14ac:dyDescent="0.2">
      <c r="A49" s="873" t="s">
        <v>351</v>
      </c>
      <c r="B49" s="874">
        <v>43</v>
      </c>
      <c r="C49" s="875"/>
      <c r="D49" s="876"/>
      <c r="E49" s="877"/>
      <c r="F49" s="877"/>
      <c r="G49" s="875"/>
      <c r="H49" s="877"/>
      <c r="I49" s="875">
        <f t="shared" si="4"/>
        <v>0</v>
      </c>
      <c r="J49" s="875"/>
      <c r="K49" s="875"/>
      <c r="L49" s="875"/>
      <c r="M49" s="875"/>
      <c r="N49" s="878">
        <f>C49+G49-I49</f>
        <v>0</v>
      </c>
      <c r="O49" s="867"/>
      <c r="P49" s="868"/>
    </row>
    <row r="50" spans="1:16" x14ac:dyDescent="0.2">
      <c r="A50" s="873" t="s">
        <v>351</v>
      </c>
      <c r="B50" s="874" t="s">
        <v>352</v>
      </c>
      <c r="C50" s="875"/>
      <c r="D50" s="876"/>
      <c r="E50" s="877"/>
      <c r="F50" s="877"/>
      <c r="G50" s="875"/>
      <c r="H50" s="877"/>
      <c r="I50" s="875">
        <f t="shared" si="4"/>
        <v>0</v>
      </c>
      <c r="J50" s="875"/>
      <c r="K50" s="875"/>
      <c r="L50" s="875"/>
      <c r="M50" s="875"/>
      <c r="N50" s="878">
        <f>C50+G50-I50</f>
        <v>0</v>
      </c>
      <c r="O50" s="867"/>
      <c r="P50" s="868"/>
    </row>
    <row r="51" spans="1:16" x14ac:dyDescent="0.2">
      <c r="A51" s="869" t="s">
        <v>353</v>
      </c>
      <c r="B51" s="874"/>
      <c r="C51" s="871">
        <f>C52+C53+C54+C55+C56+C57</f>
        <v>0</v>
      </c>
      <c r="D51" s="872">
        <f>D52+D53+D54+D55+D56+D57</f>
        <v>0</v>
      </c>
      <c r="E51" s="877">
        <f t="shared" ref="E51:E71" si="5">D51/1000</f>
        <v>0</v>
      </c>
      <c r="F51" s="877">
        <f t="shared" ref="F51:F71" si="6">G51/1000</f>
        <v>0</v>
      </c>
      <c r="G51" s="871">
        <f>G52+G53+G54+G55+G56+G57</f>
        <v>0</v>
      </c>
      <c r="H51" s="877">
        <f t="shared" si="3"/>
        <v>0</v>
      </c>
      <c r="I51" s="871">
        <f>I52+I53+I54+I55+I56+I57</f>
        <v>0</v>
      </c>
      <c r="J51" s="871">
        <f>J52+J53+J54+J55+J56+J57</f>
        <v>0</v>
      </c>
      <c r="K51" s="871"/>
      <c r="L51" s="871">
        <f>L52+L53+L54+L55+L56+L57</f>
        <v>0</v>
      </c>
      <c r="M51" s="871"/>
      <c r="N51" s="887">
        <f>N52+N53+N54+N55+N56+N57</f>
        <v>0</v>
      </c>
      <c r="O51" s="867"/>
      <c r="P51" s="868"/>
    </row>
    <row r="52" spans="1:16" x14ac:dyDescent="0.2">
      <c r="A52" s="873" t="s">
        <v>354</v>
      </c>
      <c r="B52" s="874">
        <v>3</v>
      </c>
      <c r="C52" s="875"/>
      <c r="D52" s="876"/>
      <c r="E52" s="877"/>
      <c r="F52" s="877"/>
      <c r="G52" s="875"/>
      <c r="H52" s="877">
        <f t="shared" si="3"/>
        <v>0</v>
      </c>
      <c r="I52" s="875">
        <f t="shared" ref="I52:I57" si="7">J52+K52+L52+M52</f>
        <v>0</v>
      </c>
      <c r="J52" s="875"/>
      <c r="K52" s="871"/>
      <c r="L52" s="875"/>
      <c r="M52" s="871"/>
      <c r="N52" s="878">
        <f t="shared" ref="N52:N57" si="8">C52+G52-I52</f>
        <v>0</v>
      </c>
      <c r="O52" s="867"/>
      <c r="P52" s="868"/>
    </row>
    <row r="53" spans="1:16" x14ac:dyDescent="0.2">
      <c r="A53" s="873" t="s">
        <v>355</v>
      </c>
      <c r="B53" s="874">
        <v>418</v>
      </c>
      <c r="C53" s="875"/>
      <c r="D53" s="876"/>
      <c r="E53" s="877"/>
      <c r="F53" s="877"/>
      <c r="G53" s="875"/>
      <c r="H53" s="877">
        <f t="shared" si="3"/>
        <v>0</v>
      </c>
      <c r="I53" s="875">
        <f t="shared" si="7"/>
        <v>0</v>
      </c>
      <c r="J53" s="875"/>
      <c r="K53" s="875"/>
      <c r="L53" s="875"/>
      <c r="M53" s="875"/>
      <c r="N53" s="878">
        <f t="shared" si="8"/>
        <v>0</v>
      </c>
      <c r="O53" s="867"/>
      <c r="P53" s="868"/>
    </row>
    <row r="54" spans="1:16" x14ac:dyDescent="0.2">
      <c r="A54" s="343" t="s">
        <v>431</v>
      </c>
      <c r="B54" s="888" t="s">
        <v>356</v>
      </c>
      <c r="C54" s="875"/>
      <c r="D54" s="876"/>
      <c r="E54" s="877"/>
      <c r="F54" s="877"/>
      <c r="G54" s="875"/>
      <c r="H54" s="877">
        <f t="shared" si="3"/>
        <v>0</v>
      </c>
      <c r="I54" s="875">
        <f t="shared" si="7"/>
        <v>0</v>
      </c>
      <c r="J54" s="875"/>
      <c r="K54" s="875"/>
      <c r="L54" s="875"/>
      <c r="M54" s="875"/>
      <c r="N54" s="878">
        <f t="shared" si="8"/>
        <v>0</v>
      </c>
      <c r="O54" s="867"/>
      <c r="P54" s="868"/>
    </row>
    <row r="55" spans="1:16" x14ac:dyDescent="0.2">
      <c r="A55" s="889" t="s">
        <v>432</v>
      </c>
      <c r="B55" s="888" t="s">
        <v>357</v>
      </c>
      <c r="C55" s="875"/>
      <c r="D55" s="876"/>
      <c r="E55" s="877"/>
      <c r="F55" s="877"/>
      <c r="G55" s="875"/>
      <c r="H55" s="877">
        <f t="shared" si="3"/>
        <v>0</v>
      </c>
      <c r="I55" s="875">
        <f t="shared" si="7"/>
        <v>0</v>
      </c>
      <c r="J55" s="875"/>
      <c r="K55" s="875"/>
      <c r="L55" s="875"/>
      <c r="M55" s="875"/>
      <c r="N55" s="878">
        <f t="shared" si="8"/>
        <v>0</v>
      </c>
      <c r="O55" s="867"/>
      <c r="P55" s="868"/>
    </row>
    <row r="56" spans="1:16" x14ac:dyDescent="0.2">
      <c r="A56" s="873" t="s">
        <v>358</v>
      </c>
      <c r="B56" s="888" t="s">
        <v>359</v>
      </c>
      <c r="C56" s="875"/>
      <c r="D56" s="876"/>
      <c r="E56" s="877"/>
      <c r="F56" s="877"/>
      <c r="G56" s="875"/>
      <c r="H56" s="877">
        <f t="shared" si="3"/>
        <v>0</v>
      </c>
      <c r="I56" s="875">
        <f t="shared" si="7"/>
        <v>0</v>
      </c>
      <c r="J56" s="875"/>
      <c r="K56" s="875"/>
      <c r="L56" s="875"/>
      <c r="M56" s="875"/>
      <c r="N56" s="878">
        <f t="shared" si="8"/>
        <v>0</v>
      </c>
      <c r="O56" s="867"/>
      <c r="P56" s="868"/>
    </row>
    <row r="57" spans="1:16" x14ac:dyDescent="0.2">
      <c r="A57" s="890" t="s">
        <v>433</v>
      </c>
      <c r="B57" s="888" t="s">
        <v>360</v>
      </c>
      <c r="C57" s="875"/>
      <c r="D57" s="876"/>
      <c r="E57" s="877"/>
      <c r="F57" s="877"/>
      <c r="G57" s="875"/>
      <c r="H57" s="877">
        <f t="shared" si="3"/>
        <v>0</v>
      </c>
      <c r="I57" s="875">
        <f t="shared" si="7"/>
        <v>0</v>
      </c>
      <c r="J57" s="875"/>
      <c r="K57" s="875"/>
      <c r="L57" s="875"/>
      <c r="M57" s="875"/>
      <c r="N57" s="878">
        <f t="shared" si="8"/>
        <v>0</v>
      </c>
      <c r="O57" s="867"/>
      <c r="P57" s="868"/>
    </row>
    <row r="58" spans="1:16" x14ac:dyDescent="0.2">
      <c r="A58" s="869" t="s">
        <v>361</v>
      </c>
      <c r="B58" s="891"/>
      <c r="C58" s="871">
        <f>C60+C59+C61</f>
        <v>0</v>
      </c>
      <c r="D58" s="872">
        <f>D60+D59+D61</f>
        <v>0</v>
      </c>
      <c r="E58" s="877">
        <f t="shared" si="5"/>
        <v>0</v>
      </c>
      <c r="F58" s="877">
        <f t="shared" si="6"/>
        <v>0</v>
      </c>
      <c r="G58" s="871">
        <f>G60+G59+G61</f>
        <v>0</v>
      </c>
      <c r="H58" s="877">
        <f t="shared" si="3"/>
        <v>0</v>
      </c>
      <c r="I58" s="871">
        <f>I60+I59+I61</f>
        <v>0</v>
      </c>
      <c r="J58" s="871">
        <f>J60+J59+J61</f>
        <v>0</v>
      </c>
      <c r="K58" s="871"/>
      <c r="L58" s="871">
        <f>L60+L59+L61</f>
        <v>0</v>
      </c>
      <c r="M58" s="871"/>
      <c r="N58" s="887">
        <f>N60+N59+N61</f>
        <v>0</v>
      </c>
      <c r="O58" s="867"/>
      <c r="P58" s="868"/>
    </row>
    <row r="59" spans="1:16" x14ac:dyDescent="0.2">
      <c r="A59" s="873" t="s">
        <v>362</v>
      </c>
      <c r="B59" s="891">
        <v>112</v>
      </c>
      <c r="C59" s="875"/>
      <c r="D59" s="876"/>
      <c r="E59" s="877"/>
      <c r="F59" s="877"/>
      <c r="G59" s="875"/>
      <c r="H59" s="877">
        <f t="shared" si="3"/>
        <v>0</v>
      </c>
      <c r="I59" s="875">
        <f>J59+K59+L59+M59</f>
        <v>0</v>
      </c>
      <c r="J59" s="875"/>
      <c r="K59" s="871"/>
      <c r="L59" s="875"/>
      <c r="M59" s="871"/>
      <c r="N59" s="878">
        <f>C59+G59-I59</f>
        <v>0</v>
      </c>
      <c r="O59" s="867"/>
      <c r="P59" s="868"/>
    </row>
    <row r="60" spans="1:16" x14ac:dyDescent="0.2">
      <c r="A60" s="873" t="s">
        <v>363</v>
      </c>
      <c r="B60" s="891">
        <v>87</v>
      </c>
      <c r="C60" s="875"/>
      <c r="D60" s="876"/>
      <c r="E60" s="877"/>
      <c r="F60" s="877"/>
      <c r="G60" s="875"/>
      <c r="H60" s="877">
        <f t="shared" si="3"/>
        <v>0</v>
      </c>
      <c r="I60" s="875">
        <f>J60+K60+L60+M60</f>
        <v>0</v>
      </c>
      <c r="J60" s="875"/>
      <c r="K60" s="875"/>
      <c r="L60" s="875"/>
      <c r="M60" s="875"/>
      <c r="N60" s="878">
        <f>C60+G60-I60</f>
        <v>0</v>
      </c>
      <c r="O60" s="867"/>
      <c r="P60" s="868"/>
    </row>
    <row r="61" spans="1:16" x14ac:dyDescent="0.2">
      <c r="A61" s="873" t="s">
        <v>364</v>
      </c>
      <c r="B61" s="891">
        <v>164</v>
      </c>
      <c r="C61" s="875"/>
      <c r="D61" s="876"/>
      <c r="E61" s="877"/>
      <c r="F61" s="877"/>
      <c r="G61" s="875"/>
      <c r="H61" s="877">
        <f t="shared" si="3"/>
        <v>0</v>
      </c>
      <c r="I61" s="875">
        <f>J61+K61+L61+M61</f>
        <v>0</v>
      </c>
      <c r="J61" s="875"/>
      <c r="K61" s="875"/>
      <c r="L61" s="875"/>
      <c r="M61" s="875"/>
      <c r="N61" s="878">
        <f>C61+G61-I61</f>
        <v>0</v>
      </c>
      <c r="O61" s="867"/>
      <c r="P61" s="868"/>
    </row>
    <row r="62" spans="1:16" x14ac:dyDescent="0.2">
      <c r="A62" s="869" t="s">
        <v>365</v>
      </c>
      <c r="B62" s="891"/>
      <c r="C62" s="871">
        <f>C63+C64</f>
        <v>0</v>
      </c>
      <c r="D62" s="872">
        <f t="shared" ref="D62:N62" si="9">D63+D64</f>
        <v>0</v>
      </c>
      <c r="E62" s="871">
        <f t="shared" si="9"/>
        <v>0</v>
      </c>
      <c r="F62" s="871">
        <f t="shared" si="9"/>
        <v>0</v>
      </c>
      <c r="G62" s="871">
        <f t="shared" si="9"/>
        <v>0</v>
      </c>
      <c r="H62" s="871">
        <f t="shared" si="9"/>
        <v>0</v>
      </c>
      <c r="I62" s="871">
        <f t="shared" si="9"/>
        <v>0</v>
      </c>
      <c r="J62" s="871">
        <f t="shared" si="9"/>
        <v>0</v>
      </c>
      <c r="K62" s="871">
        <f t="shared" si="9"/>
        <v>0</v>
      </c>
      <c r="L62" s="871">
        <f t="shared" si="9"/>
        <v>0</v>
      </c>
      <c r="M62" s="871">
        <f t="shared" si="9"/>
        <v>0</v>
      </c>
      <c r="N62" s="871">
        <f t="shared" si="9"/>
        <v>0</v>
      </c>
      <c r="O62" s="867"/>
      <c r="P62" s="868"/>
    </row>
    <row r="63" spans="1:16" x14ac:dyDescent="0.2">
      <c r="A63" s="873" t="s">
        <v>366</v>
      </c>
      <c r="B63" s="891">
        <v>6</v>
      </c>
      <c r="C63" s="875"/>
      <c r="D63" s="876"/>
      <c r="E63" s="877"/>
      <c r="F63" s="877"/>
      <c r="G63" s="875"/>
      <c r="H63" s="877">
        <f t="shared" si="3"/>
        <v>0</v>
      </c>
      <c r="I63" s="875">
        <f>J63+K63+L63+M63</f>
        <v>0</v>
      </c>
      <c r="J63" s="875"/>
      <c r="K63" s="875"/>
      <c r="L63" s="875"/>
      <c r="M63" s="875"/>
      <c r="N63" s="878">
        <f>C63+G63-I63</f>
        <v>0</v>
      </c>
      <c r="O63" s="867"/>
      <c r="P63" s="868"/>
    </row>
    <row r="64" spans="1:16" x14ac:dyDescent="0.2">
      <c r="A64" s="892" t="s">
        <v>70</v>
      </c>
      <c r="B64" s="891">
        <v>345</v>
      </c>
      <c r="C64" s="875"/>
      <c r="D64" s="876"/>
      <c r="E64" s="877"/>
      <c r="F64" s="877"/>
      <c r="G64" s="875"/>
      <c r="H64" s="877"/>
      <c r="I64" s="875">
        <f>J64+K64+L64+M64</f>
        <v>0</v>
      </c>
      <c r="J64" s="875"/>
      <c r="K64" s="875"/>
      <c r="L64" s="875"/>
      <c r="M64" s="875"/>
      <c r="N64" s="878">
        <f>C64+G64-I64</f>
        <v>0</v>
      </c>
      <c r="O64" s="867"/>
      <c r="P64" s="868"/>
    </row>
    <row r="65" spans="1:16" x14ac:dyDescent="0.2">
      <c r="A65" s="869" t="s">
        <v>367</v>
      </c>
      <c r="B65" s="891"/>
      <c r="C65" s="871">
        <f>C66</f>
        <v>0</v>
      </c>
      <c r="D65" s="872">
        <f>D66</f>
        <v>0</v>
      </c>
      <c r="E65" s="877">
        <f t="shared" si="5"/>
        <v>0</v>
      </c>
      <c r="F65" s="877">
        <f t="shared" si="6"/>
        <v>0</v>
      </c>
      <c r="G65" s="871">
        <f>G66</f>
        <v>0</v>
      </c>
      <c r="H65" s="877">
        <f t="shared" si="3"/>
        <v>0</v>
      </c>
      <c r="I65" s="871">
        <f>I66</f>
        <v>0</v>
      </c>
      <c r="J65" s="871">
        <f>J66</f>
        <v>0</v>
      </c>
      <c r="K65" s="871"/>
      <c r="L65" s="871">
        <f>L66</f>
        <v>0</v>
      </c>
      <c r="M65" s="871"/>
      <c r="N65" s="887">
        <f>N66</f>
        <v>0</v>
      </c>
      <c r="O65" s="867"/>
      <c r="P65" s="868"/>
    </row>
    <row r="66" spans="1:16" ht="14.25" customHeight="1" x14ac:dyDescent="0.2">
      <c r="A66" s="873" t="s">
        <v>368</v>
      </c>
      <c r="B66" s="891">
        <v>18</v>
      </c>
      <c r="C66" s="875"/>
      <c r="D66" s="876"/>
      <c r="E66" s="877"/>
      <c r="F66" s="877"/>
      <c r="G66" s="875"/>
      <c r="H66" s="877">
        <f t="shared" si="3"/>
        <v>0</v>
      </c>
      <c r="I66" s="875">
        <f>J66+K66+L66+M66</f>
        <v>0</v>
      </c>
      <c r="J66" s="875"/>
      <c r="K66" s="875"/>
      <c r="L66" s="875"/>
      <c r="M66" s="875"/>
      <c r="N66" s="878">
        <f>C66+G66-I66</f>
        <v>0</v>
      </c>
      <c r="O66" s="867"/>
      <c r="P66" s="868"/>
    </row>
    <row r="67" spans="1:16" x14ac:dyDescent="0.2">
      <c r="A67" s="869" t="s">
        <v>369</v>
      </c>
      <c r="B67" s="891"/>
      <c r="C67" s="871">
        <f>C68+C69+C70</f>
        <v>0</v>
      </c>
      <c r="D67" s="872">
        <f>D68+D69+D70</f>
        <v>0</v>
      </c>
      <c r="E67" s="877">
        <f t="shared" si="5"/>
        <v>0</v>
      </c>
      <c r="F67" s="877">
        <f t="shared" si="6"/>
        <v>0</v>
      </c>
      <c r="G67" s="871">
        <f>G68+G69+G70</f>
        <v>0</v>
      </c>
      <c r="H67" s="877">
        <f t="shared" si="3"/>
        <v>0</v>
      </c>
      <c r="I67" s="871">
        <f>I68+I69+I70</f>
        <v>0</v>
      </c>
      <c r="J67" s="871">
        <f>J68+J69+J70</f>
        <v>0</v>
      </c>
      <c r="K67" s="871"/>
      <c r="L67" s="871">
        <f>L68+L69+L70</f>
        <v>0</v>
      </c>
      <c r="M67" s="871"/>
      <c r="N67" s="887">
        <f>N68+N69+N70</f>
        <v>0</v>
      </c>
      <c r="O67" s="867"/>
      <c r="P67" s="868"/>
    </row>
    <row r="68" spans="1:16" x14ac:dyDescent="0.2">
      <c r="A68" s="873" t="s">
        <v>370</v>
      </c>
      <c r="B68" s="891">
        <v>39</v>
      </c>
      <c r="C68" s="875"/>
      <c r="D68" s="876"/>
      <c r="E68" s="877"/>
      <c r="F68" s="877"/>
      <c r="G68" s="875"/>
      <c r="H68" s="877">
        <f t="shared" si="3"/>
        <v>0</v>
      </c>
      <c r="I68" s="875">
        <f>J68+K68+L68+M68</f>
        <v>0</v>
      </c>
      <c r="J68" s="875"/>
      <c r="K68" s="875"/>
      <c r="L68" s="875"/>
      <c r="M68" s="875"/>
      <c r="N68" s="878">
        <f>C68+G68-I68</f>
        <v>0</v>
      </c>
      <c r="O68" s="867"/>
      <c r="P68" s="868"/>
    </row>
    <row r="69" spans="1:16" x14ac:dyDescent="0.2">
      <c r="A69" s="873" t="s">
        <v>371</v>
      </c>
      <c r="B69" s="891">
        <v>105</v>
      </c>
      <c r="C69" s="875"/>
      <c r="D69" s="876"/>
      <c r="E69" s="877"/>
      <c r="F69" s="877"/>
      <c r="G69" s="875"/>
      <c r="H69" s="877">
        <f t="shared" si="3"/>
        <v>0</v>
      </c>
      <c r="I69" s="875">
        <f>J69+K69+L69+M69</f>
        <v>0</v>
      </c>
      <c r="J69" s="875"/>
      <c r="K69" s="875"/>
      <c r="L69" s="875"/>
      <c r="M69" s="875"/>
      <c r="N69" s="878">
        <f>C69+G69-I69</f>
        <v>0</v>
      </c>
      <c r="O69" s="867"/>
      <c r="P69" s="868"/>
    </row>
    <row r="70" spans="1:16" x14ac:dyDescent="0.2">
      <c r="A70" s="873" t="s">
        <v>434</v>
      </c>
      <c r="B70" s="891">
        <v>313</v>
      </c>
      <c r="C70" s="875"/>
      <c r="D70" s="876"/>
      <c r="E70" s="877"/>
      <c r="F70" s="877"/>
      <c r="G70" s="875"/>
      <c r="H70" s="877">
        <f t="shared" si="3"/>
        <v>0</v>
      </c>
      <c r="I70" s="875">
        <f>J70+K70+L70+M70</f>
        <v>0</v>
      </c>
      <c r="J70" s="875"/>
      <c r="K70" s="875"/>
      <c r="L70" s="875"/>
      <c r="M70" s="875"/>
      <c r="N70" s="878">
        <f>C70+G70-I70</f>
        <v>0</v>
      </c>
      <c r="O70" s="867"/>
      <c r="P70" s="868"/>
    </row>
    <row r="71" spans="1:16" x14ac:dyDescent="0.2">
      <c r="A71" s="869" t="s">
        <v>372</v>
      </c>
      <c r="B71" s="891"/>
      <c r="C71" s="871">
        <f>C72</f>
        <v>0</v>
      </c>
      <c r="D71" s="872">
        <f>D72</f>
        <v>0</v>
      </c>
      <c r="E71" s="877">
        <f t="shared" si="5"/>
        <v>0</v>
      </c>
      <c r="F71" s="877">
        <f t="shared" si="6"/>
        <v>0</v>
      </c>
      <c r="G71" s="871">
        <f>G72</f>
        <v>0</v>
      </c>
      <c r="H71" s="877">
        <f t="shared" si="3"/>
        <v>0</v>
      </c>
      <c r="I71" s="871">
        <f>I72</f>
        <v>0</v>
      </c>
      <c r="J71" s="871">
        <f>J72</f>
        <v>0</v>
      </c>
      <c r="K71" s="871"/>
      <c r="L71" s="871">
        <f>L72</f>
        <v>0</v>
      </c>
      <c r="M71" s="871"/>
      <c r="N71" s="887">
        <f>N72</f>
        <v>0</v>
      </c>
      <c r="O71" s="867"/>
      <c r="P71" s="868"/>
    </row>
    <row r="72" spans="1:16" x14ac:dyDescent="0.2">
      <c r="A72" s="873" t="s">
        <v>435</v>
      </c>
      <c r="B72" s="891">
        <v>137</v>
      </c>
      <c r="C72" s="875"/>
      <c r="D72" s="876"/>
      <c r="E72" s="877"/>
      <c r="F72" s="877"/>
      <c r="G72" s="875"/>
      <c r="H72" s="877">
        <f t="shared" si="3"/>
        <v>0</v>
      </c>
      <c r="I72" s="875">
        <f>J72+K72+L72+M72</f>
        <v>0</v>
      </c>
      <c r="J72" s="875"/>
      <c r="K72" s="875"/>
      <c r="L72" s="875"/>
      <c r="M72" s="875"/>
      <c r="N72" s="878">
        <f>C72+G72-I72</f>
        <v>0</v>
      </c>
      <c r="O72" s="867"/>
      <c r="P72" s="868"/>
    </row>
    <row r="73" spans="1:16" x14ac:dyDescent="0.2">
      <c r="A73" s="869" t="s">
        <v>373</v>
      </c>
      <c r="B73" s="891"/>
      <c r="C73" s="871">
        <f t="shared" ref="C73:N73" si="10">C74+C75</f>
        <v>0</v>
      </c>
      <c r="D73" s="872">
        <f t="shared" si="10"/>
        <v>0</v>
      </c>
      <c r="E73" s="871">
        <f t="shared" si="10"/>
        <v>0</v>
      </c>
      <c r="F73" s="871">
        <f t="shared" si="10"/>
        <v>0</v>
      </c>
      <c r="G73" s="871">
        <f t="shared" si="10"/>
        <v>0</v>
      </c>
      <c r="H73" s="871" t="e">
        <f t="shared" si="10"/>
        <v>#REF!</v>
      </c>
      <c r="I73" s="871">
        <f t="shared" si="10"/>
        <v>0</v>
      </c>
      <c r="J73" s="871">
        <f t="shared" si="10"/>
        <v>0</v>
      </c>
      <c r="K73" s="871">
        <f t="shared" si="10"/>
        <v>0</v>
      </c>
      <c r="L73" s="871">
        <f t="shared" si="10"/>
        <v>0</v>
      </c>
      <c r="M73" s="871">
        <f t="shared" si="10"/>
        <v>0</v>
      </c>
      <c r="N73" s="871">
        <f t="shared" si="10"/>
        <v>0</v>
      </c>
      <c r="O73" s="867"/>
      <c r="P73" s="868"/>
    </row>
    <row r="74" spans="1:16" x14ac:dyDescent="0.2">
      <c r="A74" s="873" t="s">
        <v>436</v>
      </c>
      <c r="B74" s="891">
        <v>7</v>
      </c>
      <c r="C74" s="875"/>
      <c r="D74" s="876"/>
      <c r="E74" s="877"/>
      <c r="F74" s="877"/>
      <c r="G74" s="875"/>
      <c r="H74" s="877">
        <f>I74/1000</f>
        <v>0</v>
      </c>
      <c r="I74" s="875">
        <f>J74+K74+L74+M74</f>
        <v>0</v>
      </c>
      <c r="J74" s="875"/>
      <c r="K74" s="875"/>
      <c r="L74" s="875"/>
      <c r="M74" s="875"/>
      <c r="N74" s="878">
        <f>C74+G74-I74</f>
        <v>0</v>
      </c>
      <c r="O74" s="867"/>
      <c r="P74" s="868"/>
    </row>
    <row r="75" spans="1:16" x14ac:dyDescent="0.2">
      <c r="A75" s="873" t="s">
        <v>374</v>
      </c>
      <c r="B75" s="891">
        <v>10</v>
      </c>
      <c r="C75" s="875"/>
      <c r="D75" s="876"/>
      <c r="E75" s="893"/>
      <c r="F75" s="893"/>
      <c r="G75" s="875"/>
      <c r="H75" s="893" t="e">
        <f>'[2]16_я '!#REF!-'[2]16_я '!#REF!</f>
        <v>#REF!</v>
      </c>
      <c r="I75" s="875">
        <f>'[2]16_я '!R9</f>
        <v>0</v>
      </c>
      <c r="J75" s="875"/>
      <c r="K75" s="875"/>
      <c r="L75" s="875"/>
      <c r="M75" s="875"/>
      <c r="N75" s="878">
        <f>C75+G75-I75</f>
        <v>0</v>
      </c>
      <c r="O75" s="867"/>
      <c r="P75" s="868"/>
    </row>
    <row r="76" spans="1:16" x14ac:dyDescent="0.2">
      <c r="A76" s="869" t="s">
        <v>375</v>
      </c>
      <c r="B76" s="891"/>
      <c r="C76" s="871">
        <f>C77+C78</f>
        <v>0</v>
      </c>
      <c r="D76" s="872">
        <f t="shared" ref="D76:N76" si="11">D77+D78</f>
        <v>0</v>
      </c>
      <c r="E76" s="871">
        <f t="shared" si="11"/>
        <v>0</v>
      </c>
      <c r="F76" s="871">
        <f t="shared" si="11"/>
        <v>0</v>
      </c>
      <c r="G76" s="871">
        <f t="shared" si="11"/>
        <v>0</v>
      </c>
      <c r="H76" s="871">
        <f t="shared" si="11"/>
        <v>0</v>
      </c>
      <c r="I76" s="871">
        <f t="shared" si="11"/>
        <v>0</v>
      </c>
      <c r="J76" s="871">
        <f t="shared" si="11"/>
        <v>0</v>
      </c>
      <c r="K76" s="871">
        <f t="shared" si="11"/>
        <v>0</v>
      </c>
      <c r="L76" s="871">
        <f t="shared" si="11"/>
        <v>0</v>
      </c>
      <c r="M76" s="871">
        <f t="shared" si="11"/>
        <v>0</v>
      </c>
      <c r="N76" s="871">
        <f t="shared" si="11"/>
        <v>0</v>
      </c>
      <c r="O76" s="867"/>
      <c r="P76" s="868"/>
    </row>
    <row r="77" spans="1:16" x14ac:dyDescent="0.2">
      <c r="A77" s="873" t="s">
        <v>376</v>
      </c>
      <c r="B77" s="891">
        <v>100</v>
      </c>
      <c r="C77" s="875"/>
      <c r="D77" s="876"/>
      <c r="E77" s="877"/>
      <c r="F77" s="877"/>
      <c r="G77" s="875"/>
      <c r="H77" s="877">
        <f t="shared" ref="H77:H93" si="12">I77/1000</f>
        <v>0</v>
      </c>
      <c r="I77" s="875">
        <f>J77+K77+L77+M77</f>
        <v>0</v>
      </c>
      <c r="J77" s="875"/>
      <c r="K77" s="875"/>
      <c r="L77" s="875"/>
      <c r="M77" s="875"/>
      <c r="N77" s="878">
        <f>C77+G77-I77</f>
        <v>0</v>
      </c>
      <c r="O77" s="867"/>
      <c r="P77" s="868"/>
    </row>
    <row r="78" spans="1:16" ht="13.5" thickBot="1" x14ac:dyDescent="0.25">
      <c r="A78" s="894" t="s">
        <v>377</v>
      </c>
      <c r="B78" s="891" t="s">
        <v>378</v>
      </c>
      <c r="C78" s="875"/>
      <c r="D78" s="876"/>
      <c r="E78" s="877"/>
      <c r="F78" s="877"/>
      <c r="G78" s="875"/>
      <c r="H78" s="877"/>
      <c r="I78" s="875">
        <f>J78+K78+L78+M78</f>
        <v>0</v>
      </c>
      <c r="J78" s="875"/>
      <c r="K78" s="875"/>
      <c r="L78" s="875"/>
      <c r="M78" s="875"/>
      <c r="N78" s="878">
        <f>C78+G78-I78</f>
        <v>0</v>
      </c>
      <c r="O78" s="867"/>
      <c r="P78" s="868"/>
    </row>
    <row r="79" spans="1:16" x14ac:dyDescent="0.2">
      <c r="A79" s="869" t="s">
        <v>379</v>
      </c>
      <c r="B79" s="891"/>
      <c r="C79" s="871">
        <f>C80+C81+C83+C84+C85+C86+C87+C82</f>
        <v>0</v>
      </c>
      <c r="D79" s="872">
        <f>D80+D81+D83+D84+D85+D86+D87+D82</f>
        <v>0</v>
      </c>
      <c r="E79" s="877">
        <f t="shared" ref="E79:E93" si="13">D79/1000</f>
        <v>0</v>
      </c>
      <c r="F79" s="877">
        <f t="shared" ref="F79:F93" si="14">G79/1000</f>
        <v>0</v>
      </c>
      <c r="G79" s="871">
        <f>G80+G81+G83+G84+G85+G86+G87+G82</f>
        <v>0</v>
      </c>
      <c r="H79" s="877">
        <f t="shared" si="12"/>
        <v>0</v>
      </c>
      <c r="I79" s="871">
        <f>I80+I81+I83+I84+I85+I86+I87+I82</f>
        <v>0</v>
      </c>
      <c r="J79" s="871">
        <f>J80+J81+J83+J84+J85+J86+J87+J82</f>
        <v>0</v>
      </c>
      <c r="K79" s="871">
        <f>K80+K81+K83+K84+K85+K86+K87+K82</f>
        <v>0</v>
      </c>
      <c r="L79" s="871">
        <f>L80+L81+L83+L84+L85+L86+L87+L82</f>
        <v>0</v>
      </c>
      <c r="M79" s="871"/>
      <c r="N79" s="887">
        <f>N80+N81+N83+N84+N85+N86+N87+N82</f>
        <v>0</v>
      </c>
      <c r="O79" s="867"/>
      <c r="P79" s="868"/>
    </row>
    <row r="80" spans="1:16" x14ac:dyDescent="0.2">
      <c r="A80" s="873" t="s">
        <v>380</v>
      </c>
      <c r="B80" s="891">
        <v>102</v>
      </c>
      <c r="C80" s="875"/>
      <c r="D80" s="876"/>
      <c r="E80" s="877"/>
      <c r="F80" s="877"/>
      <c r="G80" s="875"/>
      <c r="H80" s="877">
        <f t="shared" si="12"/>
        <v>0</v>
      </c>
      <c r="I80" s="875">
        <f>J80+K80+L80+M80</f>
        <v>0</v>
      </c>
      <c r="J80" s="875"/>
      <c r="K80" s="875"/>
      <c r="L80" s="875"/>
      <c r="M80" s="875"/>
      <c r="N80" s="878">
        <f>C80+G80-I80</f>
        <v>0</v>
      </c>
      <c r="O80" s="867"/>
      <c r="P80" s="868"/>
    </row>
    <row r="81" spans="1:16" x14ac:dyDescent="0.2">
      <c r="A81" s="873" t="s">
        <v>437</v>
      </c>
      <c r="B81" s="891">
        <v>139</v>
      </c>
      <c r="C81" s="875"/>
      <c r="D81" s="876"/>
      <c r="E81" s="877"/>
      <c r="F81" s="877"/>
      <c r="G81" s="875"/>
      <c r="H81" s="877">
        <f t="shared" si="12"/>
        <v>0</v>
      </c>
      <c r="I81" s="875">
        <f>J81+K81+L81+M81</f>
        <v>0</v>
      </c>
      <c r="J81" s="875"/>
      <c r="K81" s="875"/>
      <c r="L81" s="875"/>
      <c r="M81" s="875"/>
      <c r="N81" s="878">
        <f>C81+G81-I81</f>
        <v>0</v>
      </c>
      <c r="O81" s="867"/>
      <c r="P81" s="868"/>
    </row>
    <row r="82" spans="1:16" x14ac:dyDescent="0.2">
      <c r="A82" s="873" t="s">
        <v>381</v>
      </c>
      <c r="B82" s="891" t="s">
        <v>382</v>
      </c>
      <c r="C82" s="875"/>
      <c r="D82" s="876"/>
      <c r="E82" s="877"/>
      <c r="F82" s="877"/>
      <c r="G82" s="875"/>
      <c r="H82" s="877">
        <f t="shared" si="12"/>
        <v>0</v>
      </c>
      <c r="I82" s="875">
        <f>J82+K82+L82+M82</f>
        <v>0</v>
      </c>
      <c r="J82" s="875"/>
      <c r="K82" s="875"/>
      <c r="L82" s="875"/>
      <c r="M82" s="875"/>
      <c r="N82" s="878">
        <f>C82+G82-I82</f>
        <v>0</v>
      </c>
      <c r="O82" s="867"/>
      <c r="P82" s="868"/>
    </row>
    <row r="83" spans="1:16" x14ac:dyDescent="0.2">
      <c r="A83" s="873" t="s">
        <v>383</v>
      </c>
      <c r="B83" s="891" t="s">
        <v>384</v>
      </c>
      <c r="C83" s="875"/>
      <c r="D83" s="876"/>
      <c r="E83" s="877"/>
      <c r="F83" s="877"/>
      <c r="G83" s="875"/>
      <c r="H83" s="877">
        <f t="shared" si="12"/>
        <v>0</v>
      </c>
      <c r="I83" s="875">
        <f>J83+K83+L83+M83</f>
        <v>0</v>
      </c>
      <c r="J83" s="875"/>
      <c r="K83" s="875"/>
      <c r="L83" s="875"/>
      <c r="M83" s="875"/>
      <c r="N83" s="878">
        <f>C83+G83-I83</f>
        <v>0</v>
      </c>
      <c r="O83" s="867"/>
      <c r="P83" s="868"/>
    </row>
    <row r="84" spans="1:16" hidden="1" x14ac:dyDescent="0.2">
      <c r="A84" s="873"/>
      <c r="B84" s="891"/>
      <c r="C84" s="875"/>
      <c r="D84" s="876"/>
      <c r="E84" s="877"/>
      <c r="F84" s="877"/>
      <c r="G84" s="875"/>
      <c r="H84" s="877">
        <f t="shared" si="12"/>
        <v>0</v>
      </c>
      <c r="I84" s="875"/>
      <c r="J84" s="875"/>
      <c r="K84" s="875"/>
      <c r="L84" s="875"/>
      <c r="M84" s="875"/>
      <c r="N84" s="878">
        <f>C84+G84-I84</f>
        <v>0</v>
      </c>
      <c r="O84" s="867"/>
      <c r="P84" s="868"/>
    </row>
    <row r="85" spans="1:16" ht="12.75" hidden="1" customHeight="1" x14ac:dyDescent="0.2">
      <c r="A85" s="873"/>
      <c r="B85" s="891"/>
      <c r="C85" s="875"/>
      <c r="D85" s="876"/>
      <c r="E85" s="877"/>
      <c r="F85" s="877"/>
      <c r="G85" s="875"/>
      <c r="H85" s="877">
        <f t="shared" si="12"/>
        <v>0</v>
      </c>
      <c r="I85" s="875"/>
      <c r="J85" s="875"/>
      <c r="K85" s="875"/>
      <c r="L85" s="875"/>
      <c r="M85" s="875"/>
      <c r="N85" s="878"/>
      <c r="O85" s="867"/>
      <c r="P85" s="868"/>
    </row>
    <row r="86" spans="1:16" x14ac:dyDescent="0.2">
      <c r="A86" s="873" t="s">
        <v>438</v>
      </c>
      <c r="B86" s="891">
        <v>224</v>
      </c>
      <c r="C86" s="875"/>
      <c r="D86" s="876"/>
      <c r="E86" s="877"/>
      <c r="F86" s="877"/>
      <c r="G86" s="875"/>
      <c r="H86" s="877">
        <f t="shared" si="12"/>
        <v>0</v>
      </c>
      <c r="I86" s="875">
        <f>J86+K86+L86+M86</f>
        <v>0</v>
      </c>
      <c r="J86" s="875"/>
      <c r="K86" s="875"/>
      <c r="L86" s="875"/>
      <c r="M86" s="875"/>
      <c r="N86" s="878">
        <f>C86+G86-I86</f>
        <v>0</v>
      </c>
      <c r="O86" s="867"/>
      <c r="P86" s="868"/>
    </row>
    <row r="87" spans="1:16" x14ac:dyDescent="0.2">
      <c r="A87" s="873" t="s">
        <v>385</v>
      </c>
      <c r="B87" s="891">
        <v>288</v>
      </c>
      <c r="C87" s="875"/>
      <c r="D87" s="876"/>
      <c r="E87" s="877"/>
      <c r="F87" s="877"/>
      <c r="G87" s="875"/>
      <c r="H87" s="877">
        <f t="shared" si="12"/>
        <v>0</v>
      </c>
      <c r="I87" s="875">
        <f>J87+K87+L87+M87</f>
        <v>0</v>
      </c>
      <c r="J87" s="875"/>
      <c r="K87" s="875"/>
      <c r="L87" s="875"/>
      <c r="M87" s="875"/>
      <c r="N87" s="878">
        <f>C87+G87-I87</f>
        <v>0</v>
      </c>
      <c r="O87" s="867"/>
      <c r="P87" s="868"/>
    </row>
    <row r="88" spans="1:16" x14ac:dyDescent="0.2">
      <c r="A88" s="869" t="s">
        <v>386</v>
      </c>
      <c r="B88" s="891"/>
      <c r="C88" s="871">
        <f>C89</f>
        <v>0</v>
      </c>
      <c r="D88" s="872">
        <f>D89</f>
        <v>0</v>
      </c>
      <c r="E88" s="877">
        <f t="shared" si="13"/>
        <v>0</v>
      </c>
      <c r="F88" s="877">
        <f t="shared" si="14"/>
        <v>0</v>
      </c>
      <c r="G88" s="871">
        <f>G89</f>
        <v>0</v>
      </c>
      <c r="H88" s="877">
        <f t="shared" si="12"/>
        <v>0</v>
      </c>
      <c r="I88" s="871">
        <f>I89</f>
        <v>0</v>
      </c>
      <c r="J88" s="871">
        <f>J89</f>
        <v>0</v>
      </c>
      <c r="K88" s="871"/>
      <c r="L88" s="871">
        <f>L89</f>
        <v>0</v>
      </c>
      <c r="M88" s="871"/>
      <c r="N88" s="887">
        <f>N89</f>
        <v>0</v>
      </c>
      <c r="O88" s="867"/>
      <c r="P88" s="868"/>
    </row>
    <row r="89" spans="1:16" x14ac:dyDescent="0.2">
      <c r="A89" s="873" t="s">
        <v>387</v>
      </c>
      <c r="B89" s="891">
        <v>97</v>
      </c>
      <c r="C89" s="875"/>
      <c r="D89" s="876"/>
      <c r="E89" s="877"/>
      <c r="F89" s="877"/>
      <c r="G89" s="875"/>
      <c r="H89" s="877">
        <f t="shared" si="12"/>
        <v>0</v>
      </c>
      <c r="I89" s="875">
        <f>J89+K89+L89+M89</f>
        <v>0</v>
      </c>
      <c r="J89" s="875"/>
      <c r="K89" s="875"/>
      <c r="L89" s="875"/>
      <c r="M89" s="875"/>
      <c r="N89" s="878">
        <f>C89+G89-I89</f>
        <v>0</v>
      </c>
      <c r="O89" s="867"/>
      <c r="P89" s="868"/>
    </row>
    <row r="90" spans="1:16" x14ac:dyDescent="0.2">
      <c r="A90" s="869" t="s">
        <v>388</v>
      </c>
      <c r="B90" s="891"/>
      <c r="C90" s="871">
        <f>C91+C92</f>
        <v>0</v>
      </c>
      <c r="D90" s="872">
        <f>D91+D92</f>
        <v>0</v>
      </c>
      <c r="E90" s="877">
        <f t="shared" si="13"/>
        <v>0</v>
      </c>
      <c r="F90" s="877">
        <f t="shared" si="14"/>
        <v>0</v>
      </c>
      <c r="G90" s="871">
        <f>G91+G92</f>
        <v>0</v>
      </c>
      <c r="H90" s="877">
        <f t="shared" si="12"/>
        <v>0</v>
      </c>
      <c r="I90" s="871">
        <f>I91+I92</f>
        <v>0</v>
      </c>
      <c r="J90" s="871">
        <f>J91+J92</f>
        <v>0</v>
      </c>
      <c r="K90" s="871"/>
      <c r="L90" s="871">
        <f>L91+L92</f>
        <v>0</v>
      </c>
      <c r="M90" s="871"/>
      <c r="N90" s="887">
        <f>SUM(N91:N92)</f>
        <v>0</v>
      </c>
      <c r="O90" s="867"/>
      <c r="P90" s="868"/>
    </row>
    <row r="91" spans="1:16" x14ac:dyDescent="0.2">
      <c r="A91" s="873" t="s">
        <v>439</v>
      </c>
      <c r="B91" s="891">
        <v>53</v>
      </c>
      <c r="C91" s="875"/>
      <c r="D91" s="876"/>
      <c r="E91" s="877"/>
      <c r="F91" s="877"/>
      <c r="G91" s="875"/>
      <c r="H91" s="877">
        <f t="shared" si="12"/>
        <v>0</v>
      </c>
      <c r="I91" s="875">
        <f>J91+K91+L91+M91</f>
        <v>0</v>
      </c>
      <c r="J91" s="875"/>
      <c r="K91" s="875"/>
      <c r="L91" s="875"/>
      <c r="M91" s="875"/>
      <c r="N91" s="878">
        <f>C91+G91-I91</f>
        <v>0</v>
      </c>
      <c r="O91" s="867"/>
      <c r="P91" s="868"/>
    </row>
    <row r="92" spans="1:16" x14ac:dyDescent="0.2">
      <c r="A92" s="873" t="s">
        <v>389</v>
      </c>
      <c r="B92" s="891">
        <v>72</v>
      </c>
      <c r="C92" s="875"/>
      <c r="D92" s="876"/>
      <c r="E92" s="877"/>
      <c r="F92" s="877"/>
      <c r="G92" s="875"/>
      <c r="H92" s="877">
        <f t="shared" si="12"/>
        <v>0</v>
      </c>
      <c r="I92" s="875">
        <f>J92+K92+L92+M92</f>
        <v>0</v>
      </c>
      <c r="J92" s="875"/>
      <c r="K92" s="875"/>
      <c r="L92" s="875"/>
      <c r="M92" s="875"/>
      <c r="N92" s="878">
        <f>C92+G92-I92</f>
        <v>0</v>
      </c>
      <c r="O92" s="867"/>
      <c r="P92" s="868"/>
    </row>
    <row r="93" spans="1:16" x14ac:dyDescent="0.2">
      <c r="A93" s="869" t="s">
        <v>390</v>
      </c>
      <c r="B93" s="891"/>
      <c r="C93" s="871">
        <f>C94+C95</f>
        <v>0</v>
      </c>
      <c r="D93" s="872">
        <f>D94+D95</f>
        <v>0</v>
      </c>
      <c r="E93" s="877">
        <f t="shared" si="13"/>
        <v>0</v>
      </c>
      <c r="F93" s="877">
        <f t="shared" si="14"/>
        <v>0</v>
      </c>
      <c r="G93" s="871">
        <f>G94+G95</f>
        <v>0</v>
      </c>
      <c r="H93" s="877">
        <f t="shared" si="12"/>
        <v>0</v>
      </c>
      <c r="I93" s="871">
        <f>I94</f>
        <v>0</v>
      </c>
      <c r="J93" s="871">
        <f>J94</f>
        <v>0</v>
      </c>
      <c r="K93" s="871"/>
      <c r="L93" s="871">
        <f>L94</f>
        <v>0</v>
      </c>
      <c r="M93" s="871"/>
      <c r="N93" s="887">
        <f>SUM(N94:N95)</f>
        <v>0</v>
      </c>
      <c r="O93" s="867"/>
      <c r="P93" s="868"/>
    </row>
    <row r="94" spans="1:16" x14ac:dyDescent="0.2">
      <c r="A94" s="873" t="s">
        <v>440</v>
      </c>
      <c r="B94" s="891">
        <v>31</v>
      </c>
      <c r="C94" s="875"/>
      <c r="D94" s="876"/>
      <c r="E94" s="877"/>
      <c r="F94" s="877"/>
      <c r="G94" s="875"/>
      <c r="H94" s="877"/>
      <c r="I94" s="875">
        <f>J94+K94+L94+M94</f>
        <v>0</v>
      </c>
      <c r="J94" s="875"/>
      <c r="K94" s="875"/>
      <c r="L94" s="875"/>
      <c r="M94" s="875"/>
      <c r="N94" s="878">
        <f>C94+G94-I94</f>
        <v>0</v>
      </c>
      <c r="O94" s="867"/>
      <c r="P94" s="868"/>
    </row>
    <row r="95" spans="1:16" hidden="1" x14ac:dyDescent="0.2">
      <c r="A95" s="873"/>
      <c r="B95" s="891"/>
      <c r="C95" s="875"/>
      <c r="D95" s="876"/>
      <c r="E95" s="877">
        <f t="shared" ref="E95:E117" si="15">D95/1000</f>
        <v>0</v>
      </c>
      <c r="F95" s="877">
        <f t="shared" ref="F95:F117" si="16">G95/1000</f>
        <v>0</v>
      </c>
      <c r="G95" s="875"/>
      <c r="H95" s="877">
        <f t="shared" ref="H95:H117" si="17">I95/1000</f>
        <v>0</v>
      </c>
      <c r="I95" s="875"/>
      <c r="J95" s="875"/>
      <c r="K95" s="875"/>
      <c r="L95" s="875"/>
      <c r="M95" s="875"/>
      <c r="N95" s="878"/>
      <c r="O95" s="867"/>
      <c r="P95" s="868"/>
    </row>
    <row r="96" spans="1:16" x14ac:dyDescent="0.2">
      <c r="A96" s="869" t="s">
        <v>391</v>
      </c>
      <c r="B96" s="891"/>
      <c r="C96" s="871">
        <f>C97</f>
        <v>0</v>
      </c>
      <c r="D96" s="872">
        <f>D97</f>
        <v>0</v>
      </c>
      <c r="E96" s="877">
        <f t="shared" si="15"/>
        <v>0</v>
      </c>
      <c r="F96" s="877">
        <f t="shared" si="16"/>
        <v>0</v>
      </c>
      <c r="G96" s="871">
        <f>G97</f>
        <v>0</v>
      </c>
      <c r="H96" s="877">
        <f t="shared" si="17"/>
        <v>0</v>
      </c>
      <c r="I96" s="871">
        <f>I97</f>
        <v>0</v>
      </c>
      <c r="J96" s="871">
        <f>J97</f>
        <v>0</v>
      </c>
      <c r="K96" s="871"/>
      <c r="L96" s="871">
        <f>L97</f>
        <v>0</v>
      </c>
      <c r="M96" s="871"/>
      <c r="N96" s="887">
        <f>N97</f>
        <v>0</v>
      </c>
      <c r="O96" s="867"/>
      <c r="P96" s="868"/>
    </row>
    <row r="97" spans="1:16" x14ac:dyDescent="0.2">
      <c r="A97" s="873" t="s">
        <v>392</v>
      </c>
      <c r="B97" s="891">
        <v>217</v>
      </c>
      <c r="C97" s="875"/>
      <c r="D97" s="876"/>
      <c r="E97" s="877"/>
      <c r="F97" s="877"/>
      <c r="G97" s="875"/>
      <c r="H97" s="877">
        <f t="shared" si="17"/>
        <v>0</v>
      </c>
      <c r="I97" s="875">
        <f>J97+K97+L97+M97</f>
        <v>0</v>
      </c>
      <c r="J97" s="875"/>
      <c r="K97" s="875"/>
      <c r="L97" s="875"/>
      <c r="M97" s="875"/>
      <c r="N97" s="878">
        <f>C97+G97-I97</f>
        <v>0</v>
      </c>
      <c r="O97" s="867"/>
      <c r="P97" s="868"/>
    </row>
    <row r="98" spans="1:16" x14ac:dyDescent="0.2">
      <c r="A98" s="895" t="s">
        <v>393</v>
      </c>
      <c r="B98" s="891"/>
      <c r="C98" s="871">
        <f>C99+C100</f>
        <v>0</v>
      </c>
      <c r="D98" s="872">
        <f>D99+D100</f>
        <v>0</v>
      </c>
      <c r="E98" s="877">
        <f t="shared" si="15"/>
        <v>0</v>
      </c>
      <c r="F98" s="877">
        <f t="shared" si="16"/>
        <v>0</v>
      </c>
      <c r="G98" s="871">
        <f>G99+G100</f>
        <v>0</v>
      </c>
      <c r="H98" s="877">
        <f t="shared" si="17"/>
        <v>0</v>
      </c>
      <c r="I98" s="871">
        <f>I99+I100</f>
        <v>0</v>
      </c>
      <c r="J98" s="871">
        <f>J99+J100</f>
        <v>0</v>
      </c>
      <c r="K98" s="871"/>
      <c r="L98" s="871">
        <f>L99+L100</f>
        <v>0</v>
      </c>
      <c r="M98" s="871"/>
      <c r="N98" s="887">
        <f>N99+N100</f>
        <v>0</v>
      </c>
      <c r="O98" s="867"/>
      <c r="P98" s="868"/>
    </row>
    <row r="99" spans="1:16" x14ac:dyDescent="0.2">
      <c r="A99" s="873" t="s">
        <v>394</v>
      </c>
      <c r="B99" s="891">
        <v>48</v>
      </c>
      <c r="C99" s="875"/>
      <c r="D99" s="876"/>
      <c r="E99" s="877"/>
      <c r="F99" s="877"/>
      <c r="G99" s="875"/>
      <c r="H99" s="877">
        <f t="shared" si="17"/>
        <v>0</v>
      </c>
      <c r="I99" s="875">
        <f>J99+K99+L99+M99</f>
        <v>0</v>
      </c>
      <c r="J99" s="875"/>
      <c r="K99" s="875"/>
      <c r="L99" s="875"/>
      <c r="M99" s="875"/>
      <c r="N99" s="878">
        <f>C99+G99-I99</f>
        <v>0</v>
      </c>
      <c r="O99" s="867"/>
      <c r="P99" s="868"/>
    </row>
    <row r="100" spans="1:16" hidden="1" x14ac:dyDescent="0.2">
      <c r="A100" s="873"/>
      <c r="B100" s="891"/>
      <c r="C100" s="875"/>
      <c r="D100" s="876"/>
      <c r="E100" s="877">
        <f t="shared" si="15"/>
        <v>0</v>
      </c>
      <c r="F100" s="877">
        <f t="shared" si="16"/>
        <v>0</v>
      </c>
      <c r="G100" s="875"/>
      <c r="H100" s="877">
        <f t="shared" si="17"/>
        <v>0</v>
      </c>
      <c r="I100" s="875"/>
      <c r="J100" s="875"/>
      <c r="K100" s="875"/>
      <c r="L100" s="875"/>
      <c r="M100" s="875"/>
      <c r="N100" s="878"/>
      <c r="O100" s="867"/>
      <c r="P100" s="868"/>
    </row>
    <row r="101" spans="1:16" x14ac:dyDescent="0.2">
      <c r="A101" s="869" t="s">
        <v>395</v>
      </c>
      <c r="B101" s="891"/>
      <c r="C101" s="871">
        <f>C103+C102</f>
        <v>0</v>
      </c>
      <c r="D101" s="872">
        <f t="shared" ref="D101:N101" si="18">D103+D102</f>
        <v>0</v>
      </c>
      <c r="E101" s="871">
        <f t="shared" si="18"/>
        <v>0</v>
      </c>
      <c r="F101" s="871">
        <f t="shared" si="18"/>
        <v>0</v>
      </c>
      <c r="G101" s="871">
        <f t="shared" si="18"/>
        <v>0</v>
      </c>
      <c r="H101" s="871">
        <f t="shared" si="18"/>
        <v>0</v>
      </c>
      <c r="I101" s="871">
        <f t="shared" si="18"/>
        <v>0</v>
      </c>
      <c r="J101" s="871">
        <f t="shared" si="18"/>
        <v>0</v>
      </c>
      <c r="K101" s="871">
        <f t="shared" si="18"/>
        <v>0</v>
      </c>
      <c r="L101" s="871">
        <f t="shared" si="18"/>
        <v>0</v>
      </c>
      <c r="M101" s="871"/>
      <c r="N101" s="871">
        <f t="shared" si="18"/>
        <v>0</v>
      </c>
      <c r="O101" s="867"/>
      <c r="P101" s="868"/>
    </row>
    <row r="102" spans="1:16" x14ac:dyDescent="0.2">
      <c r="A102" s="896" t="s">
        <v>396</v>
      </c>
      <c r="B102" s="891">
        <v>233</v>
      </c>
      <c r="C102" s="881"/>
      <c r="D102" s="897"/>
      <c r="E102" s="898"/>
      <c r="F102" s="898"/>
      <c r="G102" s="881"/>
      <c r="H102" s="877"/>
      <c r="I102" s="881">
        <f>'[2]16_я '!R52</f>
        <v>0</v>
      </c>
      <c r="J102" s="881"/>
      <c r="K102" s="881"/>
      <c r="L102" s="881"/>
      <c r="M102" s="871"/>
      <c r="N102" s="878">
        <f>C102+G102-I102</f>
        <v>0</v>
      </c>
      <c r="O102" s="867"/>
      <c r="P102" s="868"/>
    </row>
    <row r="103" spans="1:16" x14ac:dyDescent="0.2">
      <c r="A103" s="873" t="s">
        <v>397</v>
      </c>
      <c r="B103" s="891">
        <v>220</v>
      </c>
      <c r="C103" s="875"/>
      <c r="D103" s="876"/>
      <c r="E103" s="877"/>
      <c r="F103" s="877"/>
      <c r="G103" s="875"/>
      <c r="H103" s="877">
        <f t="shared" si="17"/>
        <v>0</v>
      </c>
      <c r="I103" s="875">
        <f>J103+K103+L103+M103</f>
        <v>0</v>
      </c>
      <c r="J103" s="875"/>
      <c r="K103" s="875"/>
      <c r="L103" s="875"/>
      <c r="M103" s="875"/>
      <c r="N103" s="878">
        <f>C103+G103-I103</f>
        <v>0</v>
      </c>
      <c r="O103" s="867"/>
      <c r="P103" s="868"/>
    </row>
    <row r="104" spans="1:16" x14ac:dyDescent="0.2">
      <c r="A104" s="869" t="s">
        <v>398</v>
      </c>
      <c r="B104" s="891"/>
      <c r="C104" s="887">
        <f>C105+C106+C107</f>
        <v>0</v>
      </c>
      <c r="D104" s="899">
        <f t="shared" ref="D104:N104" si="19">D105+D106+D107</f>
        <v>0</v>
      </c>
      <c r="E104" s="887">
        <f t="shared" si="19"/>
        <v>0</v>
      </c>
      <c r="F104" s="887">
        <f t="shared" si="19"/>
        <v>0</v>
      </c>
      <c r="G104" s="887">
        <f t="shared" si="19"/>
        <v>0</v>
      </c>
      <c r="H104" s="887">
        <f t="shared" si="19"/>
        <v>0</v>
      </c>
      <c r="I104" s="887">
        <f t="shared" si="19"/>
        <v>0</v>
      </c>
      <c r="J104" s="887">
        <f t="shared" si="19"/>
        <v>0</v>
      </c>
      <c r="K104" s="887">
        <f t="shared" si="19"/>
        <v>0</v>
      </c>
      <c r="L104" s="887">
        <f t="shared" si="19"/>
        <v>0</v>
      </c>
      <c r="M104" s="887">
        <f t="shared" si="19"/>
        <v>0</v>
      </c>
      <c r="N104" s="887">
        <f t="shared" si="19"/>
        <v>0</v>
      </c>
      <c r="O104" s="867"/>
      <c r="P104" s="868"/>
    </row>
    <row r="105" spans="1:16" x14ac:dyDescent="0.2">
      <c r="A105" s="873" t="s">
        <v>399</v>
      </c>
      <c r="B105" s="891">
        <v>240</v>
      </c>
      <c r="C105" s="875"/>
      <c r="D105" s="876"/>
      <c r="E105" s="877"/>
      <c r="F105" s="877"/>
      <c r="G105" s="875"/>
      <c r="H105" s="877">
        <f t="shared" si="17"/>
        <v>0</v>
      </c>
      <c r="I105" s="875">
        <f>J105+K105+L105+M105</f>
        <v>0</v>
      </c>
      <c r="J105" s="875"/>
      <c r="K105" s="871"/>
      <c r="L105" s="875"/>
      <c r="M105" s="871"/>
      <c r="N105" s="878">
        <f>C105+G105-I105</f>
        <v>0</v>
      </c>
      <c r="O105" s="867"/>
      <c r="P105" s="868"/>
    </row>
    <row r="106" spans="1:16" x14ac:dyDescent="0.2">
      <c r="A106" s="873" t="s">
        <v>400</v>
      </c>
      <c r="B106" s="891">
        <v>47</v>
      </c>
      <c r="C106" s="875"/>
      <c r="D106" s="876"/>
      <c r="E106" s="877"/>
      <c r="F106" s="877"/>
      <c r="G106" s="875"/>
      <c r="H106" s="877">
        <f t="shared" si="17"/>
        <v>0</v>
      </c>
      <c r="I106" s="875">
        <f>J106+K106+L106+M106</f>
        <v>0</v>
      </c>
      <c r="J106" s="875"/>
      <c r="K106" s="875"/>
      <c r="L106" s="875"/>
      <c r="M106" s="875"/>
      <c r="N106" s="878">
        <f>C106+G106-I106</f>
        <v>0</v>
      </c>
      <c r="O106" s="867"/>
      <c r="P106" s="868"/>
    </row>
    <row r="107" spans="1:16" x14ac:dyDescent="0.2">
      <c r="A107" s="900" t="s">
        <v>401</v>
      </c>
      <c r="B107" s="891">
        <v>228</v>
      </c>
      <c r="C107" s="875"/>
      <c r="D107" s="876"/>
      <c r="E107" s="877"/>
      <c r="F107" s="877"/>
      <c r="G107" s="875"/>
      <c r="H107" s="877">
        <f t="shared" si="17"/>
        <v>0</v>
      </c>
      <c r="I107" s="875">
        <f>J107+K107+L107+M107</f>
        <v>0</v>
      </c>
      <c r="J107" s="875"/>
      <c r="K107" s="875"/>
      <c r="L107" s="875"/>
      <c r="M107" s="875"/>
      <c r="N107" s="878">
        <f>C107+G107-I107</f>
        <v>0</v>
      </c>
      <c r="O107" s="867"/>
      <c r="P107" s="868"/>
    </row>
    <row r="108" spans="1:16" x14ac:dyDescent="0.2">
      <c r="A108" s="869" t="s">
        <v>402</v>
      </c>
      <c r="B108" s="891"/>
      <c r="C108" s="871">
        <f>C109+C110</f>
        <v>0</v>
      </c>
      <c r="D108" s="872">
        <f t="shared" ref="D108:M108" si="20">D109+D110</f>
        <v>0</v>
      </c>
      <c r="E108" s="871">
        <f t="shared" si="20"/>
        <v>0</v>
      </c>
      <c r="F108" s="871">
        <f t="shared" si="20"/>
        <v>0</v>
      </c>
      <c r="G108" s="871">
        <f t="shared" si="20"/>
        <v>0</v>
      </c>
      <c r="H108" s="871">
        <f t="shared" si="20"/>
        <v>0</v>
      </c>
      <c r="I108" s="871">
        <f t="shared" si="20"/>
        <v>0</v>
      </c>
      <c r="J108" s="871">
        <f t="shared" si="20"/>
        <v>0</v>
      </c>
      <c r="K108" s="871">
        <f t="shared" si="20"/>
        <v>0</v>
      </c>
      <c r="L108" s="871">
        <f t="shared" si="20"/>
        <v>0</v>
      </c>
      <c r="M108" s="871">
        <f t="shared" si="20"/>
        <v>0</v>
      </c>
      <c r="N108" s="887">
        <f>SUM(N109:N109)+N110</f>
        <v>0</v>
      </c>
      <c r="O108" s="867"/>
      <c r="P108" s="868"/>
    </row>
    <row r="109" spans="1:16" x14ac:dyDescent="0.2">
      <c r="A109" s="889" t="s">
        <v>441</v>
      </c>
      <c r="B109" s="891">
        <v>156</v>
      </c>
      <c r="C109" s="875"/>
      <c r="D109" s="876"/>
      <c r="E109" s="877"/>
      <c r="F109" s="877"/>
      <c r="G109" s="875"/>
      <c r="H109" s="877">
        <f t="shared" si="17"/>
        <v>0</v>
      </c>
      <c r="I109" s="875">
        <f>J109+K109+L109+M109</f>
        <v>0</v>
      </c>
      <c r="J109" s="875"/>
      <c r="K109" s="875"/>
      <c r="L109" s="875"/>
      <c r="M109" s="875"/>
      <c r="N109" s="878">
        <f>C109+G109-I109</f>
        <v>0</v>
      </c>
      <c r="O109" s="867"/>
      <c r="P109" s="868"/>
    </row>
    <row r="110" spans="1:16" x14ac:dyDescent="0.2">
      <c r="A110" s="873" t="s">
        <v>403</v>
      </c>
      <c r="B110" s="891">
        <v>145</v>
      </c>
      <c r="C110" s="875"/>
      <c r="D110" s="876"/>
      <c r="E110" s="877"/>
      <c r="F110" s="877"/>
      <c r="G110" s="875"/>
      <c r="H110" s="877">
        <f t="shared" si="17"/>
        <v>0</v>
      </c>
      <c r="I110" s="875">
        <f>'[2]16_я '!R42</f>
        <v>0</v>
      </c>
      <c r="J110" s="875"/>
      <c r="K110" s="875"/>
      <c r="L110" s="875"/>
      <c r="M110" s="875"/>
      <c r="N110" s="878">
        <f>C110+G110-I110</f>
        <v>0</v>
      </c>
      <c r="O110" s="867"/>
      <c r="P110" s="868"/>
    </row>
    <row r="111" spans="1:16" hidden="1" x14ac:dyDescent="0.2">
      <c r="A111" s="869" t="s">
        <v>404</v>
      </c>
      <c r="B111" s="891"/>
      <c r="C111" s="871"/>
      <c r="D111" s="872"/>
      <c r="E111" s="877">
        <f t="shared" si="15"/>
        <v>0</v>
      </c>
      <c r="F111" s="877">
        <f t="shared" si="16"/>
        <v>0</v>
      </c>
      <c r="G111" s="871"/>
      <c r="H111" s="877">
        <f t="shared" si="17"/>
        <v>0</v>
      </c>
      <c r="I111" s="871"/>
      <c r="J111" s="871"/>
      <c r="K111" s="871"/>
      <c r="L111" s="875"/>
      <c r="M111" s="871"/>
      <c r="N111" s="878"/>
      <c r="O111" s="867"/>
      <c r="P111" s="868"/>
    </row>
    <row r="112" spans="1:16" x14ac:dyDescent="0.2">
      <c r="A112" s="869" t="s">
        <v>405</v>
      </c>
      <c r="B112" s="891"/>
      <c r="C112" s="871">
        <f>C113</f>
        <v>0</v>
      </c>
      <c r="D112" s="872">
        <f>D113</f>
        <v>0</v>
      </c>
      <c r="E112" s="877">
        <f t="shared" si="15"/>
        <v>0</v>
      </c>
      <c r="F112" s="877">
        <f t="shared" si="16"/>
        <v>0</v>
      </c>
      <c r="G112" s="871">
        <f>G113</f>
        <v>0</v>
      </c>
      <c r="H112" s="877">
        <f t="shared" si="17"/>
        <v>0</v>
      </c>
      <c r="I112" s="871">
        <f>I113</f>
        <v>0</v>
      </c>
      <c r="J112" s="871">
        <f>J113</f>
        <v>0</v>
      </c>
      <c r="K112" s="871"/>
      <c r="L112" s="871">
        <f>L113</f>
        <v>0</v>
      </c>
      <c r="M112" s="871"/>
      <c r="N112" s="887">
        <f>N113</f>
        <v>0</v>
      </c>
      <c r="O112" s="867"/>
      <c r="P112" s="868"/>
    </row>
    <row r="113" spans="1:16" x14ac:dyDescent="0.2">
      <c r="A113" s="873" t="s">
        <v>406</v>
      </c>
      <c r="B113" s="891">
        <v>196</v>
      </c>
      <c r="C113" s="875"/>
      <c r="D113" s="876"/>
      <c r="E113" s="877"/>
      <c r="F113" s="877"/>
      <c r="G113" s="875"/>
      <c r="H113" s="877">
        <f t="shared" si="17"/>
        <v>0</v>
      </c>
      <c r="I113" s="875">
        <f>J113+L113</f>
        <v>0</v>
      </c>
      <c r="J113" s="875"/>
      <c r="K113" s="875"/>
      <c r="L113" s="875"/>
      <c r="M113" s="875"/>
      <c r="N113" s="878">
        <f>C113+G113-I113</f>
        <v>0</v>
      </c>
      <c r="O113" s="867"/>
      <c r="P113" s="868"/>
    </row>
    <row r="114" spans="1:16" x14ac:dyDescent="0.2">
      <c r="A114" s="895" t="s">
        <v>407</v>
      </c>
      <c r="B114" s="891"/>
      <c r="C114" s="871">
        <f>C116+C117</f>
        <v>0</v>
      </c>
      <c r="D114" s="872">
        <f>D116+D117</f>
        <v>0</v>
      </c>
      <c r="E114" s="877">
        <f t="shared" si="15"/>
        <v>0</v>
      </c>
      <c r="F114" s="877">
        <f t="shared" si="16"/>
        <v>0</v>
      </c>
      <c r="G114" s="871">
        <f>G116+G117</f>
        <v>0</v>
      </c>
      <c r="H114" s="877">
        <f t="shared" si="17"/>
        <v>0</v>
      </c>
      <c r="I114" s="871">
        <f>I116+I117</f>
        <v>0</v>
      </c>
      <c r="J114" s="871">
        <f>J116+J117</f>
        <v>0</v>
      </c>
      <c r="K114" s="871"/>
      <c r="L114" s="871">
        <f>L116+L117</f>
        <v>0</v>
      </c>
      <c r="M114" s="871"/>
      <c r="N114" s="887">
        <f>SUM(N115:N117)</f>
        <v>0</v>
      </c>
      <c r="O114" s="867"/>
      <c r="P114" s="868"/>
    </row>
    <row r="115" spans="1:16" x14ac:dyDescent="0.2">
      <c r="A115" s="869" t="s">
        <v>408</v>
      </c>
      <c r="B115" s="891"/>
      <c r="C115" s="871"/>
      <c r="D115" s="876"/>
      <c r="E115" s="877">
        <f t="shared" si="15"/>
        <v>0</v>
      </c>
      <c r="F115" s="877">
        <f t="shared" si="16"/>
        <v>0</v>
      </c>
      <c r="G115" s="875"/>
      <c r="H115" s="877">
        <f t="shared" si="17"/>
        <v>0</v>
      </c>
      <c r="I115" s="875"/>
      <c r="J115" s="875"/>
      <c r="K115" s="875"/>
      <c r="L115" s="875"/>
      <c r="M115" s="875"/>
      <c r="N115" s="887"/>
      <c r="O115" s="867"/>
      <c r="P115" s="868"/>
    </row>
    <row r="116" spans="1:16" ht="11.25" customHeight="1" x14ac:dyDescent="0.2">
      <c r="A116" s="873" t="s">
        <v>409</v>
      </c>
      <c r="B116" s="891">
        <v>84</v>
      </c>
      <c r="C116" s="875"/>
      <c r="D116" s="876"/>
      <c r="E116" s="877"/>
      <c r="F116" s="877"/>
      <c r="G116" s="875"/>
      <c r="H116" s="877">
        <f t="shared" si="17"/>
        <v>0</v>
      </c>
      <c r="I116" s="875">
        <f>J116+K116+L116+M116</f>
        <v>0</v>
      </c>
      <c r="J116" s="875"/>
      <c r="K116" s="875"/>
      <c r="L116" s="875"/>
      <c r="M116" s="875"/>
      <c r="N116" s="878">
        <f>C116+G116-I116</f>
        <v>0</v>
      </c>
      <c r="O116" s="867"/>
      <c r="P116" s="868"/>
    </row>
    <row r="117" spans="1:16" hidden="1" x14ac:dyDescent="0.2">
      <c r="A117" s="873"/>
      <c r="B117" s="891"/>
      <c r="C117" s="875"/>
      <c r="D117" s="876"/>
      <c r="E117" s="877">
        <f t="shared" si="15"/>
        <v>0</v>
      </c>
      <c r="F117" s="877">
        <f t="shared" si="16"/>
        <v>0</v>
      </c>
      <c r="G117" s="875"/>
      <c r="H117" s="877">
        <f t="shared" si="17"/>
        <v>0</v>
      </c>
      <c r="I117" s="875"/>
      <c r="J117" s="875"/>
      <c r="K117" s="875"/>
      <c r="L117" s="875"/>
      <c r="M117" s="875"/>
      <c r="N117" s="878"/>
      <c r="O117" s="867"/>
      <c r="P117" s="868"/>
    </row>
    <row r="118" spans="1:16" x14ac:dyDescent="0.2">
      <c r="A118" s="869" t="s">
        <v>410</v>
      </c>
      <c r="B118" s="891"/>
      <c r="C118" s="871">
        <f t="shared" ref="C118:N118" si="21">C119+C120</f>
        <v>0</v>
      </c>
      <c r="D118" s="872">
        <f t="shared" si="21"/>
        <v>0</v>
      </c>
      <c r="E118" s="877">
        <f t="shared" si="21"/>
        <v>0</v>
      </c>
      <c r="F118" s="877">
        <f t="shared" si="21"/>
        <v>0</v>
      </c>
      <c r="G118" s="871">
        <f t="shared" si="21"/>
        <v>0</v>
      </c>
      <c r="H118" s="877">
        <f t="shared" si="21"/>
        <v>0</v>
      </c>
      <c r="I118" s="871">
        <f t="shared" si="21"/>
        <v>0</v>
      </c>
      <c r="J118" s="871">
        <f t="shared" si="21"/>
        <v>0</v>
      </c>
      <c r="K118" s="871">
        <f t="shared" si="21"/>
        <v>0</v>
      </c>
      <c r="L118" s="871">
        <f t="shared" si="21"/>
        <v>0</v>
      </c>
      <c r="M118" s="871">
        <f t="shared" si="21"/>
        <v>0</v>
      </c>
      <c r="N118" s="887">
        <f t="shared" si="21"/>
        <v>0</v>
      </c>
      <c r="O118" s="867"/>
      <c r="P118" s="868"/>
    </row>
    <row r="119" spans="1:16" x14ac:dyDescent="0.2">
      <c r="A119" s="901" t="s">
        <v>442</v>
      </c>
      <c r="B119" s="891">
        <v>38</v>
      </c>
      <c r="C119" s="875"/>
      <c r="D119" s="876"/>
      <c r="E119" s="877"/>
      <c r="F119" s="877"/>
      <c r="G119" s="875"/>
      <c r="H119" s="877">
        <f t="shared" ref="H119:H140" si="22">I119/1000</f>
        <v>0</v>
      </c>
      <c r="I119" s="875">
        <f>J119+K119+L119+M119</f>
        <v>0</v>
      </c>
      <c r="J119" s="875"/>
      <c r="K119" s="875"/>
      <c r="L119" s="875"/>
      <c r="M119" s="875"/>
      <c r="N119" s="878">
        <f>C119+G119-I119</f>
        <v>0</v>
      </c>
      <c r="O119" s="867"/>
      <c r="P119" s="868"/>
    </row>
    <row r="120" spans="1:16" x14ac:dyDescent="0.2">
      <c r="A120" s="902" t="s">
        <v>411</v>
      </c>
      <c r="B120" s="891">
        <v>32</v>
      </c>
      <c r="C120" s="875"/>
      <c r="D120" s="876"/>
      <c r="E120" s="877"/>
      <c r="F120" s="877"/>
      <c r="G120" s="875"/>
      <c r="H120" s="877">
        <f t="shared" si="22"/>
        <v>0</v>
      </c>
      <c r="I120" s="875">
        <f>J120+K120+L120+M120</f>
        <v>0</v>
      </c>
      <c r="J120" s="875"/>
      <c r="K120" s="875"/>
      <c r="L120" s="875"/>
      <c r="M120" s="875"/>
      <c r="N120" s="878">
        <f>C120+G120-I120</f>
        <v>0</v>
      </c>
      <c r="O120" s="867"/>
      <c r="P120" s="868"/>
    </row>
    <row r="121" spans="1:16" x14ac:dyDescent="0.2">
      <c r="A121" s="895" t="s">
        <v>412</v>
      </c>
      <c r="B121" s="891"/>
      <c r="C121" s="871">
        <f>C122+C123</f>
        <v>0</v>
      </c>
      <c r="D121" s="872">
        <f>D122+D123</f>
        <v>0</v>
      </c>
      <c r="E121" s="877">
        <f t="shared" ref="E121:E138" si="23">D121/1000</f>
        <v>0</v>
      </c>
      <c r="F121" s="877">
        <f t="shared" ref="F121:F138" si="24">G121/1000</f>
        <v>0</v>
      </c>
      <c r="G121" s="871">
        <f>G122+G123</f>
        <v>0</v>
      </c>
      <c r="H121" s="877">
        <f t="shared" si="22"/>
        <v>0</v>
      </c>
      <c r="I121" s="871">
        <f>I122</f>
        <v>0</v>
      </c>
      <c r="J121" s="871">
        <f>J122</f>
        <v>0</v>
      </c>
      <c r="K121" s="871"/>
      <c r="L121" s="871">
        <f>L122</f>
        <v>0</v>
      </c>
      <c r="M121" s="871"/>
      <c r="N121" s="887">
        <f>N122+N123</f>
        <v>0</v>
      </c>
      <c r="O121" s="867"/>
      <c r="P121" s="868"/>
    </row>
    <row r="122" spans="1:16" x14ac:dyDescent="0.2">
      <c r="A122" s="873" t="s">
        <v>413</v>
      </c>
      <c r="B122" s="891">
        <v>106</v>
      </c>
      <c r="C122" s="875"/>
      <c r="D122" s="876"/>
      <c r="E122" s="877"/>
      <c r="F122" s="877"/>
      <c r="G122" s="875"/>
      <c r="H122" s="877">
        <f t="shared" si="22"/>
        <v>0</v>
      </c>
      <c r="I122" s="875">
        <f>J122+K122+L122+M122</f>
        <v>0</v>
      </c>
      <c r="J122" s="875"/>
      <c r="K122" s="875"/>
      <c r="L122" s="875"/>
      <c r="M122" s="875"/>
      <c r="N122" s="878">
        <f>C122+G122-I122</f>
        <v>0</v>
      </c>
      <c r="O122" s="867"/>
      <c r="P122" s="868"/>
    </row>
    <row r="123" spans="1:16" hidden="1" x14ac:dyDescent="0.2">
      <c r="A123" s="873"/>
      <c r="B123" s="891"/>
      <c r="C123" s="875"/>
      <c r="D123" s="876"/>
      <c r="E123" s="877">
        <f t="shared" si="23"/>
        <v>0</v>
      </c>
      <c r="F123" s="877">
        <f t="shared" si="24"/>
        <v>0</v>
      </c>
      <c r="G123" s="875"/>
      <c r="H123" s="877">
        <f t="shared" si="22"/>
        <v>0</v>
      </c>
      <c r="I123" s="875"/>
      <c r="J123" s="875"/>
      <c r="K123" s="875"/>
      <c r="L123" s="875"/>
      <c r="M123" s="875"/>
      <c r="N123" s="878">
        <f>C123+G123-I123</f>
        <v>0</v>
      </c>
      <c r="O123" s="867"/>
      <c r="P123" s="868"/>
    </row>
    <row r="124" spans="1:16" x14ac:dyDescent="0.2">
      <c r="A124" s="895" t="s">
        <v>414</v>
      </c>
      <c r="B124" s="891"/>
      <c r="C124" s="871">
        <f>C125+C126+C127</f>
        <v>0</v>
      </c>
      <c r="D124" s="872">
        <f>D125+D127+D126</f>
        <v>0</v>
      </c>
      <c r="E124" s="877">
        <f t="shared" si="23"/>
        <v>0</v>
      </c>
      <c r="F124" s="877">
        <f t="shared" si="24"/>
        <v>0</v>
      </c>
      <c r="G124" s="871">
        <f>G125+G127+G126</f>
        <v>0</v>
      </c>
      <c r="H124" s="877">
        <f t="shared" si="22"/>
        <v>0</v>
      </c>
      <c r="I124" s="871">
        <f>I125+I127+I126</f>
        <v>0</v>
      </c>
      <c r="J124" s="871">
        <f>J125+J127+J126</f>
        <v>0</v>
      </c>
      <c r="K124" s="871"/>
      <c r="L124" s="871">
        <f>L125+L127+L126</f>
        <v>0</v>
      </c>
      <c r="M124" s="871"/>
      <c r="N124" s="887">
        <f>ROUND(SUM(N125:N127),2)</f>
        <v>0</v>
      </c>
      <c r="O124" s="867"/>
      <c r="P124" s="868"/>
    </row>
    <row r="125" spans="1:16" x14ac:dyDescent="0.2">
      <c r="A125" s="873" t="s">
        <v>415</v>
      </c>
      <c r="B125" s="891">
        <v>214</v>
      </c>
      <c r="C125" s="875"/>
      <c r="D125" s="876"/>
      <c r="E125" s="877"/>
      <c r="F125" s="877"/>
      <c r="G125" s="875"/>
      <c r="H125" s="877">
        <f t="shared" si="22"/>
        <v>0</v>
      </c>
      <c r="I125" s="875">
        <f>J125+K125+L125+M125</f>
        <v>0</v>
      </c>
      <c r="J125" s="875"/>
      <c r="K125" s="875"/>
      <c r="L125" s="875"/>
      <c r="M125" s="875"/>
      <c r="N125" s="878">
        <f>C125+G125-I125</f>
        <v>0</v>
      </c>
      <c r="O125" s="867"/>
      <c r="P125" s="868"/>
    </row>
    <row r="126" spans="1:16" x14ac:dyDescent="0.2">
      <c r="A126" s="873" t="s">
        <v>443</v>
      </c>
      <c r="B126" s="891">
        <v>283</v>
      </c>
      <c r="C126" s="875"/>
      <c r="D126" s="876"/>
      <c r="E126" s="877"/>
      <c r="F126" s="877"/>
      <c r="G126" s="875"/>
      <c r="H126" s="877">
        <f t="shared" si="22"/>
        <v>0</v>
      </c>
      <c r="I126" s="875">
        <f>J126+K126+L126+M126</f>
        <v>0</v>
      </c>
      <c r="J126" s="875"/>
      <c r="K126" s="875"/>
      <c r="L126" s="875"/>
      <c r="M126" s="875"/>
      <c r="N126" s="878">
        <f>C126+G126-I126</f>
        <v>0</v>
      </c>
      <c r="O126" s="867"/>
      <c r="P126" s="868"/>
    </row>
    <row r="127" spans="1:16" x14ac:dyDescent="0.2">
      <c r="A127" s="873" t="s">
        <v>444</v>
      </c>
      <c r="B127" s="891">
        <v>26</v>
      </c>
      <c r="C127" s="875"/>
      <c r="D127" s="876"/>
      <c r="E127" s="877"/>
      <c r="F127" s="877"/>
      <c r="G127" s="875"/>
      <c r="H127" s="877">
        <f t="shared" si="22"/>
        <v>0</v>
      </c>
      <c r="I127" s="875">
        <f>J127+K127+L127+M127</f>
        <v>0</v>
      </c>
      <c r="J127" s="875"/>
      <c r="K127" s="875"/>
      <c r="L127" s="875"/>
      <c r="M127" s="875"/>
      <c r="N127" s="878">
        <f>C127+G127-I127</f>
        <v>0</v>
      </c>
      <c r="O127" s="867"/>
      <c r="P127" s="868"/>
    </row>
    <row r="128" spans="1:16" x14ac:dyDescent="0.2">
      <c r="A128" s="895" t="s">
        <v>416</v>
      </c>
      <c r="B128" s="891"/>
      <c r="C128" s="871">
        <f>C129</f>
        <v>0</v>
      </c>
      <c r="D128" s="872">
        <f>D129</f>
        <v>0</v>
      </c>
      <c r="E128" s="877">
        <f t="shared" si="23"/>
        <v>0</v>
      </c>
      <c r="F128" s="877">
        <f t="shared" si="24"/>
        <v>0</v>
      </c>
      <c r="G128" s="871">
        <f>G129</f>
        <v>0</v>
      </c>
      <c r="H128" s="877">
        <f t="shared" si="22"/>
        <v>0</v>
      </c>
      <c r="I128" s="871">
        <f>I129</f>
        <v>0</v>
      </c>
      <c r="J128" s="871">
        <f>J129</f>
        <v>0</v>
      </c>
      <c r="K128" s="871"/>
      <c r="L128" s="871">
        <f>L129</f>
        <v>0</v>
      </c>
      <c r="M128" s="871"/>
      <c r="N128" s="887">
        <f>N129</f>
        <v>0</v>
      </c>
      <c r="O128" s="867"/>
      <c r="P128" s="868"/>
    </row>
    <row r="129" spans="1:16" x14ac:dyDescent="0.2">
      <c r="A129" s="873" t="s">
        <v>417</v>
      </c>
      <c r="B129" s="891">
        <v>71</v>
      </c>
      <c r="C129" s="875"/>
      <c r="D129" s="876"/>
      <c r="E129" s="877"/>
      <c r="F129" s="877"/>
      <c r="G129" s="875"/>
      <c r="H129" s="877">
        <f t="shared" si="22"/>
        <v>0</v>
      </c>
      <c r="I129" s="875">
        <f>J129+K129+L129+M129</f>
        <v>0</v>
      </c>
      <c r="J129" s="875"/>
      <c r="K129" s="875"/>
      <c r="L129" s="875"/>
      <c r="M129" s="875"/>
      <c r="N129" s="878">
        <f>C129+G129-I129</f>
        <v>0</v>
      </c>
      <c r="O129" s="867"/>
      <c r="P129" s="868"/>
    </row>
    <row r="130" spans="1:16" x14ac:dyDescent="0.2">
      <c r="A130" s="869" t="s">
        <v>418</v>
      </c>
      <c r="B130" s="891"/>
      <c r="C130" s="871">
        <f>C131+C132+C133</f>
        <v>0</v>
      </c>
      <c r="D130" s="872">
        <f>D131+D132+D133</f>
        <v>0</v>
      </c>
      <c r="E130" s="877">
        <f t="shared" si="23"/>
        <v>0</v>
      </c>
      <c r="F130" s="877">
        <f t="shared" si="24"/>
        <v>0</v>
      </c>
      <c r="G130" s="871">
        <f>G131+G132+G133</f>
        <v>0</v>
      </c>
      <c r="H130" s="877">
        <f t="shared" si="22"/>
        <v>0</v>
      </c>
      <c r="I130" s="871">
        <f>I133</f>
        <v>0</v>
      </c>
      <c r="J130" s="871">
        <f>J133</f>
        <v>0</v>
      </c>
      <c r="K130" s="871"/>
      <c r="L130" s="871">
        <f>L133</f>
        <v>0</v>
      </c>
      <c r="M130" s="871"/>
      <c r="N130" s="887">
        <f>SUM(N131:N133)</f>
        <v>0</v>
      </c>
      <c r="O130" s="867"/>
      <c r="P130" s="868"/>
    </row>
    <row r="131" spans="1:16" hidden="1" x14ac:dyDescent="0.2">
      <c r="A131" s="873"/>
      <c r="B131" s="891"/>
      <c r="C131" s="875"/>
      <c r="D131" s="876"/>
      <c r="E131" s="877">
        <f t="shared" si="23"/>
        <v>0</v>
      </c>
      <c r="F131" s="877">
        <f t="shared" si="24"/>
        <v>0</v>
      </c>
      <c r="G131" s="875"/>
      <c r="H131" s="877">
        <f t="shared" si="22"/>
        <v>0</v>
      </c>
      <c r="I131" s="875"/>
      <c r="J131" s="875"/>
      <c r="K131" s="875"/>
      <c r="L131" s="875"/>
      <c r="M131" s="875"/>
      <c r="N131" s="878"/>
      <c r="O131" s="867"/>
      <c r="P131" s="868"/>
    </row>
    <row r="132" spans="1:16" hidden="1" x14ac:dyDescent="0.2">
      <c r="A132" s="873"/>
      <c r="B132" s="888"/>
      <c r="C132" s="875"/>
      <c r="D132" s="876"/>
      <c r="E132" s="877">
        <f t="shared" si="23"/>
        <v>0</v>
      </c>
      <c r="F132" s="877">
        <f t="shared" si="24"/>
        <v>0</v>
      </c>
      <c r="G132" s="875"/>
      <c r="H132" s="877">
        <f t="shared" si="22"/>
        <v>0</v>
      </c>
      <c r="I132" s="875"/>
      <c r="J132" s="875"/>
      <c r="K132" s="875"/>
      <c r="L132" s="875"/>
      <c r="M132" s="875"/>
      <c r="N132" s="878"/>
      <c r="O132" s="867"/>
      <c r="P132" s="868"/>
    </row>
    <row r="133" spans="1:16" x14ac:dyDescent="0.2">
      <c r="A133" s="873" t="s">
        <v>419</v>
      </c>
      <c r="B133" s="891">
        <v>229</v>
      </c>
      <c r="C133" s="875"/>
      <c r="D133" s="876"/>
      <c r="E133" s="877"/>
      <c r="F133" s="877"/>
      <c r="G133" s="875"/>
      <c r="H133" s="877">
        <f t="shared" si="22"/>
        <v>0</v>
      </c>
      <c r="I133" s="875">
        <f>J133+K133+L133+M133</f>
        <v>0</v>
      </c>
      <c r="J133" s="875"/>
      <c r="K133" s="875"/>
      <c r="L133" s="875"/>
      <c r="M133" s="875"/>
      <c r="N133" s="878">
        <f>C133+G133-I133</f>
        <v>0</v>
      </c>
      <c r="O133" s="867"/>
      <c r="P133" s="868"/>
    </row>
    <row r="134" spans="1:16" hidden="1" x14ac:dyDescent="0.2">
      <c r="A134" s="895" t="s">
        <v>420</v>
      </c>
      <c r="B134" s="891"/>
      <c r="C134" s="871">
        <f>C135</f>
        <v>0</v>
      </c>
      <c r="D134" s="872">
        <f>D135</f>
        <v>0</v>
      </c>
      <c r="E134" s="877">
        <f t="shared" si="23"/>
        <v>0</v>
      </c>
      <c r="F134" s="877">
        <f t="shared" si="24"/>
        <v>0</v>
      </c>
      <c r="G134" s="871">
        <f>G135</f>
        <v>0</v>
      </c>
      <c r="H134" s="877">
        <f t="shared" si="22"/>
        <v>0</v>
      </c>
      <c r="I134" s="871">
        <f>J134+K134+L134+M134</f>
        <v>0</v>
      </c>
      <c r="J134" s="871">
        <f>J135</f>
        <v>0</v>
      </c>
      <c r="K134" s="871"/>
      <c r="L134" s="875"/>
      <c r="M134" s="871"/>
      <c r="N134" s="887">
        <f>N135</f>
        <v>0</v>
      </c>
      <c r="O134" s="867"/>
      <c r="P134" s="868"/>
    </row>
    <row r="135" spans="1:16" hidden="1" x14ac:dyDescent="0.2">
      <c r="A135" s="873"/>
      <c r="B135" s="891"/>
      <c r="C135" s="875"/>
      <c r="D135" s="876"/>
      <c r="E135" s="877">
        <f t="shared" si="23"/>
        <v>0</v>
      </c>
      <c r="F135" s="877">
        <f t="shared" si="24"/>
        <v>0</v>
      </c>
      <c r="G135" s="875"/>
      <c r="H135" s="877">
        <f t="shared" si="22"/>
        <v>0</v>
      </c>
      <c r="I135" s="875"/>
      <c r="J135" s="875"/>
      <c r="K135" s="875"/>
      <c r="L135" s="875"/>
      <c r="M135" s="875"/>
      <c r="N135" s="878"/>
      <c r="O135" s="867"/>
      <c r="P135" s="868"/>
    </row>
    <row r="136" spans="1:16" x14ac:dyDescent="0.2">
      <c r="A136" s="869" t="s">
        <v>421</v>
      </c>
      <c r="B136" s="891"/>
      <c r="C136" s="871">
        <f>C137</f>
        <v>0</v>
      </c>
      <c r="D136" s="872">
        <f>D137</f>
        <v>0</v>
      </c>
      <c r="E136" s="877">
        <f t="shared" si="23"/>
        <v>0</v>
      </c>
      <c r="F136" s="877">
        <f t="shared" si="24"/>
        <v>0</v>
      </c>
      <c r="G136" s="871">
        <f>G137</f>
        <v>0</v>
      </c>
      <c r="H136" s="877">
        <f t="shared" si="22"/>
        <v>0</v>
      </c>
      <c r="I136" s="871">
        <f>I137</f>
        <v>0</v>
      </c>
      <c r="J136" s="871">
        <f>J137</f>
        <v>0</v>
      </c>
      <c r="K136" s="871"/>
      <c r="L136" s="871">
        <f>L137</f>
        <v>0</v>
      </c>
      <c r="M136" s="871"/>
      <c r="N136" s="887">
        <f>N137</f>
        <v>0</v>
      </c>
      <c r="O136" s="867"/>
      <c r="P136" s="868"/>
    </row>
    <row r="137" spans="1:16" x14ac:dyDescent="0.2">
      <c r="A137" s="903" t="s">
        <v>445</v>
      </c>
      <c r="B137" s="891">
        <v>40</v>
      </c>
      <c r="C137" s="875"/>
      <c r="D137" s="876"/>
      <c r="E137" s="877"/>
      <c r="F137" s="877"/>
      <c r="G137" s="875"/>
      <c r="H137" s="877">
        <f t="shared" si="22"/>
        <v>0</v>
      </c>
      <c r="I137" s="904">
        <f>J137+K137+L137+M137</f>
        <v>0</v>
      </c>
      <c r="J137" s="875"/>
      <c r="K137" s="875"/>
      <c r="L137" s="904"/>
      <c r="M137" s="875"/>
      <c r="N137" s="905">
        <f>C137+G137-I137</f>
        <v>0</v>
      </c>
      <c r="O137" s="867"/>
      <c r="P137" s="868"/>
    </row>
    <row r="138" spans="1:16" ht="25.5" x14ac:dyDescent="0.2">
      <c r="A138" s="906" t="s">
        <v>422</v>
      </c>
      <c r="B138" s="842"/>
      <c r="C138" s="907">
        <f>C139</f>
        <v>0</v>
      </c>
      <c r="D138" s="908">
        <f>D139</f>
        <v>0</v>
      </c>
      <c r="E138" s="877">
        <f t="shared" si="23"/>
        <v>0</v>
      </c>
      <c r="F138" s="877">
        <f t="shared" si="24"/>
        <v>0</v>
      </c>
      <c r="G138" s="909">
        <f>G139</f>
        <v>0</v>
      </c>
      <c r="H138" s="877">
        <f t="shared" si="22"/>
        <v>0</v>
      </c>
      <c r="I138" s="907">
        <f t="shared" ref="I138:N138" si="25">I139</f>
        <v>0</v>
      </c>
      <c r="J138" s="909">
        <f t="shared" si="25"/>
        <v>0</v>
      </c>
      <c r="K138" s="909">
        <f t="shared" si="25"/>
        <v>0</v>
      </c>
      <c r="L138" s="910">
        <f t="shared" si="25"/>
        <v>0</v>
      </c>
      <c r="M138" s="911">
        <f t="shared" si="25"/>
        <v>0</v>
      </c>
      <c r="N138" s="912">
        <f t="shared" si="25"/>
        <v>0</v>
      </c>
      <c r="O138" s="867"/>
      <c r="P138" s="868"/>
    </row>
    <row r="139" spans="1:16" ht="13.5" thickBot="1" x14ac:dyDescent="0.25">
      <c r="A139" s="913" t="s">
        <v>423</v>
      </c>
      <c r="B139" s="914">
        <v>317</v>
      </c>
      <c r="C139" s="915"/>
      <c r="D139" s="916"/>
      <c r="E139" s="917"/>
      <c r="F139" s="917"/>
      <c r="G139" s="918"/>
      <c r="H139" s="917">
        <f t="shared" si="22"/>
        <v>0</v>
      </c>
      <c r="I139" s="919">
        <f>J139+K139+L139+M139</f>
        <v>0</v>
      </c>
      <c r="J139" s="920"/>
      <c r="K139" s="921"/>
      <c r="L139" s="918"/>
      <c r="M139" s="922"/>
      <c r="N139" s="923">
        <f>C139+G139-I139</f>
        <v>0</v>
      </c>
      <c r="O139" s="867"/>
      <c r="P139" s="868"/>
    </row>
    <row r="140" spans="1:16" x14ac:dyDescent="0.2">
      <c r="A140" s="842"/>
      <c r="B140" s="842"/>
      <c r="C140" s="924"/>
      <c r="D140" s="925"/>
      <c r="E140" s="925"/>
      <c r="F140" s="926"/>
      <c r="G140" s="842"/>
      <c r="H140" s="877">
        <f t="shared" si="22"/>
        <v>0</v>
      </c>
      <c r="I140" s="842"/>
      <c r="J140" s="842"/>
      <c r="K140" s="842"/>
      <c r="L140" s="842"/>
      <c r="M140" s="842"/>
      <c r="N140" s="842"/>
      <c r="O140" s="842"/>
    </row>
    <row r="141" spans="1:16" x14ac:dyDescent="0.2">
      <c r="A141" s="842"/>
      <c r="B141" s="927"/>
      <c r="C141" s="924"/>
      <c r="D141" s="842"/>
      <c r="E141" s="842"/>
      <c r="F141" s="926"/>
      <c r="G141" s="842"/>
      <c r="H141" s="842"/>
      <c r="I141" s="842"/>
      <c r="J141" s="842"/>
      <c r="K141" s="842"/>
      <c r="L141" s="842"/>
      <c r="M141" s="842"/>
      <c r="N141" s="842"/>
      <c r="O141" s="842"/>
    </row>
    <row r="142" spans="1:16" x14ac:dyDescent="0.2">
      <c r="A142" s="842"/>
      <c r="B142" s="927"/>
      <c r="C142" s="924"/>
      <c r="D142" s="848"/>
      <c r="E142" s="848"/>
      <c r="F142" s="848"/>
      <c r="G142" s="928"/>
      <c r="H142" s="928"/>
      <c r="I142" s="928"/>
      <c r="J142" s="927"/>
      <c r="K142" s="927"/>
      <c r="L142" s="927"/>
      <c r="M142" s="842"/>
      <c r="N142" s="842"/>
      <c r="O142" s="842"/>
    </row>
    <row r="143" spans="1:16" x14ac:dyDescent="0.2">
      <c r="A143" s="842"/>
      <c r="B143" s="927"/>
      <c r="C143" s="924"/>
      <c r="D143" s="927"/>
      <c r="E143" s="927"/>
      <c r="F143" s="927"/>
      <c r="G143" s="929"/>
      <c r="H143" s="929"/>
      <c r="I143" s="929"/>
      <c r="J143" s="927"/>
      <c r="K143" s="927"/>
      <c r="L143" s="927"/>
      <c r="M143" s="927"/>
      <c r="N143" s="842"/>
      <c r="O143" s="842"/>
    </row>
    <row r="144" spans="1:16" x14ac:dyDescent="0.2">
      <c r="A144" s="930"/>
      <c r="B144" s="927"/>
      <c r="C144" s="924"/>
      <c r="D144" s="931"/>
      <c r="E144" s="931"/>
      <c r="F144" s="931"/>
      <c r="G144" s="924"/>
      <c r="H144" s="924"/>
      <c r="I144" s="924"/>
      <c r="J144" s="924"/>
      <c r="K144" s="924"/>
      <c r="L144" s="924"/>
      <c r="M144" s="924"/>
      <c r="N144" s="924"/>
      <c r="O144" s="842"/>
    </row>
    <row r="145" spans="1:15" ht="13.5" x14ac:dyDescent="0.25">
      <c r="A145" s="932"/>
      <c r="B145" s="931"/>
      <c r="C145" s="924"/>
      <c r="D145" s="931"/>
      <c r="E145" s="931"/>
      <c r="F145" s="931"/>
      <c r="G145" s="924"/>
      <c r="H145" s="924"/>
      <c r="I145" s="925"/>
      <c r="J145" s="924"/>
      <c r="K145" s="924"/>
      <c r="L145" s="924"/>
      <c r="M145" s="924"/>
      <c r="N145" s="924"/>
      <c r="O145" s="842"/>
    </row>
    <row r="146" spans="1:15" x14ac:dyDescent="0.2">
      <c r="A146" s="933"/>
      <c r="B146" s="934"/>
      <c r="C146" s="924"/>
      <c r="D146" s="927"/>
      <c r="E146" s="927"/>
      <c r="F146" s="927"/>
      <c r="G146" s="925"/>
      <c r="H146" s="925"/>
      <c r="I146" s="925"/>
      <c r="J146" s="925"/>
      <c r="K146" s="925"/>
      <c r="L146" s="925"/>
      <c r="M146" s="925"/>
      <c r="N146" s="924"/>
      <c r="O146" s="842"/>
    </row>
    <row r="147" spans="1:15" x14ac:dyDescent="0.2">
      <c r="A147" s="842"/>
      <c r="B147" s="934"/>
      <c r="C147" s="924"/>
      <c r="D147" s="927"/>
      <c r="E147" s="927"/>
      <c r="F147" s="927"/>
      <c r="G147" s="925"/>
      <c r="H147" s="925"/>
      <c r="I147" s="925"/>
      <c r="J147" s="925"/>
      <c r="K147" s="925"/>
      <c r="L147" s="925"/>
      <c r="M147" s="925"/>
      <c r="N147" s="924"/>
      <c r="O147" s="842"/>
    </row>
    <row r="148" spans="1:15" ht="13.5" x14ac:dyDescent="0.25">
      <c r="A148" s="932"/>
      <c r="B148" s="934"/>
      <c r="C148" s="924"/>
      <c r="D148" s="931"/>
      <c r="E148" s="931"/>
      <c r="F148" s="931"/>
      <c r="G148" s="924"/>
      <c r="H148" s="924"/>
      <c r="I148" s="924"/>
      <c r="J148" s="924"/>
      <c r="K148" s="924"/>
      <c r="L148" s="924"/>
      <c r="M148" s="924"/>
      <c r="N148" s="924"/>
      <c r="O148" s="842"/>
    </row>
    <row r="149" spans="1:15" x14ac:dyDescent="0.2">
      <c r="A149" s="842"/>
      <c r="B149" s="934"/>
      <c r="C149" s="924"/>
      <c r="D149" s="927"/>
      <c r="E149" s="927"/>
      <c r="F149" s="927"/>
      <c r="G149" s="925"/>
      <c r="H149" s="925"/>
      <c r="I149" s="925"/>
      <c r="J149" s="925"/>
      <c r="K149" s="925"/>
      <c r="L149" s="925"/>
      <c r="M149" s="925"/>
      <c r="N149" s="924"/>
      <c r="O149" s="842"/>
    </row>
    <row r="150" spans="1:15" x14ac:dyDescent="0.2">
      <c r="A150" s="842"/>
      <c r="B150" s="935"/>
      <c r="C150" s="924"/>
      <c r="D150" s="927"/>
      <c r="E150" s="927"/>
      <c r="F150" s="927"/>
      <c r="G150" s="925"/>
      <c r="H150" s="925"/>
      <c r="I150" s="925"/>
      <c r="J150" s="925"/>
      <c r="K150" s="925"/>
      <c r="L150" s="925"/>
      <c r="M150" s="925"/>
      <c r="N150" s="924"/>
      <c r="O150" s="842"/>
    </row>
    <row r="151" spans="1:15" x14ac:dyDescent="0.2">
      <c r="A151" s="842"/>
      <c r="B151" s="935"/>
      <c r="C151" s="924"/>
      <c r="D151" s="927"/>
      <c r="E151" s="927"/>
      <c r="F151" s="927"/>
      <c r="G151" s="925"/>
      <c r="H151" s="925"/>
      <c r="I151" s="925"/>
      <c r="J151" s="925"/>
      <c r="K151" s="925"/>
      <c r="L151" s="925"/>
      <c r="M151" s="925"/>
      <c r="N151" s="924"/>
      <c r="O151" s="842"/>
    </row>
    <row r="152" spans="1:15" ht="13.5" x14ac:dyDescent="0.25">
      <c r="A152" s="936"/>
      <c r="B152" s="937"/>
      <c r="C152" s="924"/>
      <c r="D152" s="931"/>
      <c r="E152" s="931"/>
      <c r="F152" s="931"/>
      <c r="G152" s="924"/>
      <c r="H152" s="924"/>
      <c r="I152" s="924"/>
      <c r="J152" s="924"/>
      <c r="K152" s="924"/>
      <c r="L152" s="924"/>
      <c r="M152" s="924"/>
      <c r="N152" s="924"/>
      <c r="O152" s="842"/>
    </row>
    <row r="153" spans="1:15" ht="13.5" x14ac:dyDescent="0.25">
      <c r="A153" s="936"/>
      <c r="B153" s="937"/>
      <c r="C153" s="924"/>
      <c r="D153" s="930"/>
      <c r="E153" s="930"/>
      <c r="F153" s="930"/>
      <c r="G153" s="930"/>
      <c r="H153" s="930"/>
      <c r="I153" s="925"/>
      <c r="J153" s="842"/>
      <c r="K153" s="930"/>
      <c r="L153" s="930"/>
      <c r="M153" s="930"/>
      <c r="N153" s="924"/>
      <c r="O153" s="842"/>
    </row>
    <row r="154" spans="1:15" x14ac:dyDescent="0.2">
      <c r="A154" s="842"/>
      <c r="B154" s="937"/>
      <c r="C154" s="924"/>
      <c r="D154" s="927"/>
      <c r="E154" s="927"/>
      <c r="F154" s="927"/>
      <c r="G154" s="925"/>
      <c r="H154" s="925"/>
      <c r="I154" s="925"/>
      <c r="J154" s="925"/>
      <c r="K154" s="925"/>
      <c r="L154" s="925"/>
      <c r="M154" s="925"/>
      <c r="N154" s="924"/>
      <c r="O154" s="842"/>
    </row>
    <row r="155" spans="1:15" ht="13.5" x14ac:dyDescent="0.25">
      <c r="A155" s="936"/>
      <c r="B155" s="937"/>
      <c r="C155" s="924"/>
      <c r="D155" s="931"/>
      <c r="E155" s="931"/>
      <c r="F155" s="931"/>
      <c r="G155" s="924"/>
      <c r="H155" s="924"/>
      <c r="I155" s="924"/>
      <c r="J155" s="924"/>
      <c r="K155" s="924"/>
      <c r="L155" s="924"/>
      <c r="M155" s="924"/>
      <c r="N155" s="924"/>
      <c r="O155" s="842"/>
    </row>
    <row r="156" spans="1:15" x14ac:dyDescent="0.2">
      <c r="A156" s="842"/>
      <c r="B156" s="937"/>
      <c r="C156" s="924"/>
      <c r="D156" s="927"/>
      <c r="E156" s="927"/>
      <c r="F156" s="927"/>
      <c r="G156" s="925"/>
      <c r="H156" s="925"/>
      <c r="I156" s="925"/>
      <c r="J156" s="925"/>
      <c r="K156" s="925"/>
      <c r="L156" s="925"/>
      <c r="M156" s="925"/>
      <c r="N156" s="924"/>
      <c r="O156" s="842"/>
    </row>
    <row r="157" spans="1:15" ht="13.5" x14ac:dyDescent="0.25">
      <c r="A157" s="936"/>
      <c r="B157" s="937"/>
      <c r="C157" s="924"/>
      <c r="D157" s="931"/>
      <c r="E157" s="931"/>
      <c r="F157" s="931"/>
      <c r="G157" s="924"/>
      <c r="H157" s="924"/>
      <c r="I157" s="924"/>
      <c r="J157" s="924"/>
      <c r="K157" s="924"/>
      <c r="L157" s="924"/>
      <c r="M157" s="924"/>
      <c r="N157" s="924"/>
      <c r="O157" s="842"/>
    </row>
    <row r="158" spans="1:15" x14ac:dyDescent="0.2">
      <c r="A158" s="842"/>
      <c r="B158" s="937"/>
      <c r="C158" s="924"/>
      <c r="D158" s="927"/>
      <c r="E158" s="927"/>
      <c r="F158" s="927"/>
      <c r="G158" s="925"/>
      <c r="H158" s="925"/>
      <c r="I158" s="925"/>
      <c r="J158" s="925"/>
      <c r="K158" s="925"/>
      <c r="L158" s="925"/>
      <c r="M158" s="925"/>
      <c r="N158" s="924"/>
      <c r="O158" s="842"/>
    </row>
    <row r="159" spans="1:15" ht="13.5" x14ac:dyDescent="0.25">
      <c r="A159" s="936"/>
      <c r="B159" s="937"/>
      <c r="C159" s="924"/>
      <c r="D159" s="931"/>
      <c r="E159" s="931"/>
      <c r="F159" s="931"/>
      <c r="G159" s="924"/>
      <c r="H159" s="924"/>
      <c r="I159" s="924"/>
      <c r="J159" s="924"/>
      <c r="K159" s="924"/>
      <c r="L159" s="924"/>
      <c r="M159" s="924"/>
      <c r="N159" s="924"/>
      <c r="O159" s="842"/>
    </row>
    <row r="160" spans="1:15" x14ac:dyDescent="0.2">
      <c r="A160" s="842"/>
      <c r="B160" s="937"/>
      <c r="C160" s="924"/>
      <c r="D160" s="927"/>
      <c r="E160" s="927"/>
      <c r="F160" s="927"/>
      <c r="G160" s="925"/>
      <c r="H160" s="925"/>
      <c r="I160" s="925"/>
      <c r="J160" s="925"/>
      <c r="K160" s="925"/>
      <c r="L160" s="925"/>
      <c r="M160" s="925"/>
      <c r="N160" s="924"/>
      <c r="O160" s="842"/>
    </row>
    <row r="161" spans="1:15" x14ac:dyDescent="0.2">
      <c r="A161" s="842"/>
      <c r="B161" s="937"/>
      <c r="C161" s="924"/>
      <c r="D161" s="927"/>
      <c r="E161" s="927"/>
      <c r="F161" s="927"/>
      <c r="G161" s="925"/>
      <c r="H161" s="925"/>
      <c r="I161" s="925"/>
      <c r="J161" s="925"/>
      <c r="K161" s="925"/>
      <c r="L161" s="925"/>
      <c r="M161" s="925"/>
      <c r="N161" s="924"/>
      <c r="O161" s="842"/>
    </row>
    <row r="162" spans="1:15" ht="13.5" x14ac:dyDescent="0.25">
      <c r="A162" s="936"/>
      <c r="B162" s="937"/>
      <c r="C162" s="924"/>
      <c r="D162" s="931"/>
      <c r="E162" s="931"/>
      <c r="F162" s="931"/>
      <c r="G162" s="924"/>
      <c r="H162" s="924"/>
      <c r="I162" s="924"/>
      <c r="J162" s="924"/>
      <c r="K162" s="924"/>
      <c r="L162" s="924"/>
      <c r="M162" s="924"/>
      <c r="N162" s="924"/>
      <c r="O162" s="842"/>
    </row>
    <row r="163" spans="1:15" x14ac:dyDescent="0.2">
      <c r="A163" s="842"/>
      <c r="B163" s="937"/>
      <c r="C163" s="924"/>
      <c r="D163" s="927"/>
      <c r="E163" s="927"/>
      <c r="F163" s="927"/>
      <c r="G163" s="925"/>
      <c r="H163" s="925"/>
      <c r="I163" s="925"/>
      <c r="J163" s="925"/>
      <c r="K163" s="925"/>
      <c r="L163" s="925"/>
      <c r="M163" s="925"/>
      <c r="N163" s="924"/>
      <c r="O163" s="842"/>
    </row>
    <row r="164" spans="1:15" ht="13.5" x14ac:dyDescent="0.25">
      <c r="A164" s="936"/>
      <c r="B164" s="937"/>
      <c r="C164" s="924"/>
      <c r="D164" s="931"/>
      <c r="E164" s="931"/>
      <c r="F164" s="931"/>
      <c r="G164" s="924"/>
      <c r="H164" s="924"/>
      <c r="I164" s="924"/>
      <c r="J164" s="924"/>
      <c r="K164" s="924"/>
      <c r="L164" s="924"/>
      <c r="M164" s="924"/>
      <c r="N164" s="924"/>
      <c r="O164" s="842"/>
    </row>
    <row r="165" spans="1:15" x14ac:dyDescent="0.2">
      <c r="A165" s="842"/>
      <c r="B165" s="937"/>
      <c r="C165" s="924"/>
      <c r="D165" s="927"/>
      <c r="E165" s="927"/>
      <c r="F165" s="927"/>
      <c r="G165" s="927"/>
      <c r="H165" s="927"/>
      <c r="I165" s="925"/>
      <c r="J165" s="925"/>
      <c r="K165" s="925"/>
      <c r="L165" s="925"/>
      <c r="M165" s="925"/>
      <c r="N165" s="924"/>
      <c r="O165" s="842"/>
    </row>
    <row r="166" spans="1:15" ht="13.5" x14ac:dyDescent="0.25">
      <c r="A166" s="936"/>
      <c r="B166" s="937"/>
      <c r="C166" s="924"/>
      <c r="D166" s="931"/>
      <c r="E166" s="931"/>
      <c r="F166" s="931"/>
      <c r="G166" s="924"/>
      <c r="H166" s="924"/>
      <c r="I166" s="924"/>
      <c r="J166" s="924"/>
      <c r="K166" s="924"/>
      <c r="L166" s="924"/>
      <c r="M166" s="924"/>
      <c r="N166" s="924"/>
      <c r="O166" s="842"/>
    </row>
    <row r="167" spans="1:15" x14ac:dyDescent="0.2">
      <c r="A167" s="842"/>
      <c r="B167" s="937"/>
      <c r="C167" s="924"/>
      <c r="D167" s="927"/>
      <c r="E167" s="927"/>
      <c r="F167" s="927"/>
      <c r="G167" s="925"/>
      <c r="H167" s="925"/>
      <c r="I167" s="925"/>
      <c r="J167" s="925"/>
      <c r="K167" s="925"/>
      <c r="L167" s="925"/>
      <c r="M167" s="925"/>
      <c r="N167" s="924"/>
      <c r="O167" s="842"/>
    </row>
    <row r="168" spans="1:15" ht="13.5" x14ac:dyDescent="0.25">
      <c r="A168" s="936"/>
      <c r="B168" s="937"/>
      <c r="C168" s="924"/>
      <c r="D168" s="931"/>
      <c r="E168" s="931"/>
      <c r="F168" s="931"/>
      <c r="G168" s="924"/>
      <c r="H168" s="924"/>
      <c r="I168" s="924"/>
      <c r="J168" s="924"/>
      <c r="K168" s="924"/>
      <c r="L168" s="924"/>
      <c r="M168" s="924"/>
      <c r="N168" s="924"/>
      <c r="O168" s="842"/>
    </row>
    <row r="169" spans="1:15" x14ac:dyDescent="0.2">
      <c r="A169" s="842"/>
      <c r="B169" s="937"/>
      <c r="C169" s="924"/>
      <c r="D169" s="927"/>
      <c r="E169" s="927"/>
      <c r="F169" s="927"/>
      <c r="G169" s="925"/>
      <c r="H169" s="925"/>
      <c r="I169" s="925"/>
      <c r="J169" s="925"/>
      <c r="K169" s="925"/>
      <c r="L169" s="925"/>
      <c r="M169" s="925"/>
      <c r="N169" s="924"/>
      <c r="O169" s="842"/>
    </row>
    <row r="170" spans="1:15" ht="13.5" x14ac:dyDescent="0.25">
      <c r="A170" s="936"/>
      <c r="B170" s="937"/>
      <c r="C170" s="924"/>
      <c r="D170" s="931"/>
      <c r="E170" s="931"/>
      <c r="F170" s="931"/>
      <c r="G170" s="924"/>
      <c r="H170" s="924"/>
      <c r="I170" s="924"/>
      <c r="J170" s="924"/>
      <c r="K170" s="924"/>
      <c r="L170" s="924"/>
      <c r="M170" s="924"/>
      <c r="N170" s="924"/>
      <c r="O170" s="842"/>
    </row>
    <row r="171" spans="1:15" x14ac:dyDescent="0.2">
      <c r="A171" s="842"/>
      <c r="B171" s="937"/>
      <c r="C171" s="924"/>
      <c r="D171" s="927"/>
      <c r="E171" s="927"/>
      <c r="F171" s="927"/>
      <c r="G171" s="925"/>
      <c r="H171" s="925"/>
      <c r="I171" s="925"/>
      <c r="J171" s="925"/>
      <c r="K171" s="925"/>
      <c r="L171" s="925"/>
      <c r="M171" s="925"/>
      <c r="N171" s="924"/>
      <c r="O171" s="842"/>
    </row>
    <row r="172" spans="1:15" ht="13.5" x14ac:dyDescent="0.25">
      <c r="A172" s="936"/>
      <c r="B172" s="937"/>
      <c r="C172" s="924"/>
      <c r="D172" s="931"/>
      <c r="E172" s="931"/>
      <c r="F172" s="931"/>
      <c r="G172" s="924"/>
      <c r="H172" s="924"/>
      <c r="I172" s="924"/>
      <c r="J172" s="924"/>
      <c r="K172" s="924"/>
      <c r="L172" s="924"/>
      <c r="M172" s="924"/>
      <c r="N172" s="924"/>
      <c r="O172" s="842"/>
    </row>
    <row r="173" spans="1:15" x14ac:dyDescent="0.2">
      <c r="A173" s="842"/>
      <c r="B173" s="937"/>
      <c r="C173" s="924"/>
      <c r="D173" s="927"/>
      <c r="E173" s="927"/>
      <c r="F173" s="927"/>
      <c r="G173" s="925"/>
      <c r="H173" s="925"/>
      <c r="I173" s="925"/>
      <c r="J173" s="925"/>
      <c r="K173" s="925"/>
      <c r="L173" s="925"/>
      <c r="M173" s="925"/>
      <c r="N173" s="924"/>
      <c r="O173" s="842"/>
    </row>
    <row r="174" spans="1:15" x14ac:dyDescent="0.2">
      <c r="A174" s="842"/>
      <c r="B174" s="937"/>
      <c r="C174" s="924"/>
      <c r="D174" s="927"/>
      <c r="E174" s="927"/>
      <c r="F174" s="927"/>
      <c r="G174" s="925"/>
      <c r="H174" s="925"/>
      <c r="I174" s="925"/>
      <c r="J174" s="925"/>
      <c r="K174" s="925"/>
      <c r="L174" s="925"/>
      <c r="M174" s="925"/>
      <c r="N174" s="924"/>
      <c r="O174" s="842"/>
    </row>
    <row r="175" spans="1:15" x14ac:dyDescent="0.2">
      <c r="A175" s="842"/>
      <c r="B175" s="937"/>
      <c r="C175" s="924"/>
      <c r="D175" s="927"/>
      <c r="E175" s="927"/>
      <c r="F175" s="927"/>
      <c r="G175" s="925"/>
      <c r="H175" s="925"/>
      <c r="I175" s="925"/>
      <c r="J175" s="925"/>
      <c r="K175" s="925"/>
      <c r="L175" s="925"/>
      <c r="M175" s="925"/>
      <c r="N175" s="924"/>
      <c r="O175" s="842"/>
    </row>
    <row r="176" spans="1:15" x14ac:dyDescent="0.2">
      <c r="A176" s="842"/>
      <c r="B176" s="937"/>
      <c r="C176" s="924"/>
      <c r="D176" s="927"/>
      <c r="E176" s="927"/>
      <c r="F176" s="927"/>
      <c r="G176" s="925"/>
      <c r="H176" s="925"/>
      <c r="I176" s="925"/>
      <c r="J176" s="925"/>
      <c r="K176" s="925"/>
      <c r="L176" s="925"/>
      <c r="M176" s="925"/>
      <c r="N176" s="924"/>
      <c r="O176" s="842"/>
    </row>
    <row r="177" spans="1:15" ht="13.5" x14ac:dyDescent="0.25">
      <c r="A177" s="936"/>
      <c r="B177" s="937"/>
      <c r="C177" s="924"/>
      <c r="D177" s="931"/>
      <c r="E177" s="931"/>
      <c r="F177" s="931"/>
      <c r="G177" s="924"/>
      <c r="H177" s="924"/>
      <c r="I177" s="924"/>
      <c r="J177" s="924"/>
      <c r="K177" s="924"/>
      <c r="L177" s="924"/>
      <c r="M177" s="924"/>
      <c r="N177" s="924"/>
      <c r="O177" s="842"/>
    </row>
    <row r="178" spans="1:15" x14ac:dyDescent="0.2">
      <c r="A178" s="842"/>
      <c r="B178" s="937"/>
      <c r="C178" s="924"/>
      <c r="D178" s="927"/>
      <c r="E178" s="927"/>
      <c r="F178" s="927"/>
      <c r="G178" s="925"/>
      <c r="H178" s="925"/>
      <c r="I178" s="925"/>
      <c r="J178" s="925"/>
      <c r="K178" s="925"/>
      <c r="L178" s="925"/>
      <c r="M178" s="925"/>
      <c r="N178" s="924"/>
      <c r="O178" s="842"/>
    </row>
    <row r="179" spans="1:15" x14ac:dyDescent="0.2">
      <c r="A179" s="842"/>
      <c r="B179" s="842"/>
      <c r="C179" s="842"/>
      <c r="D179" s="842"/>
      <c r="E179" s="842"/>
      <c r="F179" s="842"/>
      <c r="G179" s="842"/>
      <c r="H179" s="842"/>
      <c r="I179" s="842"/>
      <c r="J179" s="842"/>
      <c r="K179" s="842"/>
      <c r="L179" s="842"/>
      <c r="M179" s="842"/>
      <c r="N179" s="842"/>
      <c r="O179" s="842"/>
    </row>
    <row r="180" spans="1:15" x14ac:dyDescent="0.2">
      <c r="A180" s="842"/>
      <c r="B180" s="842"/>
      <c r="C180" s="842"/>
      <c r="D180" s="842"/>
      <c r="E180" s="842"/>
      <c r="F180" s="842"/>
      <c r="G180" s="842"/>
      <c r="H180" s="842"/>
      <c r="I180" s="842"/>
      <c r="J180" s="842"/>
      <c r="K180" s="842"/>
      <c r="L180" s="842"/>
      <c r="M180" s="842"/>
      <c r="N180" s="842"/>
      <c r="O180" s="842"/>
    </row>
    <row r="181" spans="1:15" x14ac:dyDescent="0.2">
      <c r="A181" s="842"/>
      <c r="B181" s="842"/>
      <c r="C181" s="842"/>
      <c r="D181" s="842"/>
      <c r="E181" s="842"/>
      <c r="F181" s="842"/>
      <c r="G181" s="842"/>
      <c r="H181" s="842"/>
      <c r="I181" s="842"/>
      <c r="J181" s="842"/>
      <c r="K181" s="842"/>
      <c r="L181" s="842"/>
      <c r="M181" s="842"/>
      <c r="N181" s="842"/>
      <c r="O181" s="842"/>
    </row>
    <row r="182" spans="1:15" x14ac:dyDescent="0.2">
      <c r="A182" s="842"/>
      <c r="B182" s="842"/>
      <c r="C182" s="842"/>
      <c r="D182" s="842"/>
      <c r="E182" s="842"/>
      <c r="F182" s="842"/>
      <c r="G182" s="842"/>
      <c r="H182" s="842"/>
      <c r="I182" s="842"/>
      <c r="J182" s="842"/>
      <c r="K182" s="842"/>
      <c r="L182" s="842"/>
      <c r="M182" s="842"/>
      <c r="N182" s="842"/>
      <c r="O182" s="842"/>
    </row>
    <row r="183" spans="1:15" x14ac:dyDescent="0.2">
      <c r="A183" s="842"/>
      <c r="B183" s="842"/>
      <c r="C183" s="842"/>
      <c r="D183" s="842"/>
      <c r="E183" s="842"/>
      <c r="F183" s="842"/>
      <c r="G183" s="842"/>
      <c r="H183" s="842"/>
      <c r="I183" s="842"/>
      <c r="J183" s="842"/>
      <c r="K183" s="842"/>
      <c r="L183" s="842"/>
      <c r="M183" s="842"/>
      <c r="N183" s="842"/>
      <c r="O183" s="842"/>
    </row>
    <row r="184" spans="1:15" x14ac:dyDescent="0.2">
      <c r="A184" s="842"/>
      <c r="B184" s="842"/>
      <c r="C184" s="842"/>
      <c r="D184" s="842"/>
      <c r="E184" s="842"/>
      <c r="F184" s="842"/>
      <c r="G184" s="842"/>
      <c r="H184" s="842"/>
      <c r="I184" s="842"/>
      <c r="J184" s="842"/>
      <c r="K184" s="842"/>
      <c r="L184" s="842"/>
      <c r="M184" s="842"/>
      <c r="N184" s="842"/>
      <c r="O184" s="842"/>
    </row>
    <row r="185" spans="1:15" x14ac:dyDescent="0.2">
      <c r="A185" s="842"/>
      <c r="B185" s="842"/>
      <c r="C185" s="842"/>
      <c r="D185" s="842"/>
      <c r="E185" s="842"/>
      <c r="F185" s="842"/>
      <c r="G185" s="842"/>
      <c r="H185" s="842"/>
      <c r="I185" s="842"/>
      <c r="J185" s="842"/>
      <c r="K185" s="842"/>
      <c r="L185" s="842"/>
      <c r="M185" s="842"/>
      <c r="N185" s="842"/>
      <c r="O185" s="842"/>
    </row>
    <row r="186" spans="1:15" x14ac:dyDescent="0.2">
      <c r="A186" s="842"/>
      <c r="B186" s="842"/>
      <c r="C186" s="842"/>
      <c r="D186" s="842"/>
      <c r="E186" s="842"/>
      <c r="F186" s="842"/>
      <c r="G186" s="842"/>
      <c r="H186" s="842"/>
      <c r="I186" s="842"/>
      <c r="J186" s="842"/>
      <c r="K186" s="842"/>
      <c r="L186" s="842"/>
      <c r="M186" s="842"/>
      <c r="N186" s="842"/>
      <c r="O186" s="842"/>
    </row>
    <row r="187" spans="1:15" x14ac:dyDescent="0.2">
      <c r="A187" s="842"/>
      <c r="B187" s="842"/>
      <c r="C187" s="842"/>
      <c r="D187" s="842"/>
      <c r="E187" s="842"/>
      <c r="F187" s="842"/>
      <c r="G187" s="842"/>
      <c r="H187" s="842"/>
      <c r="I187" s="842"/>
      <c r="J187" s="842"/>
      <c r="K187" s="842"/>
      <c r="L187" s="842"/>
      <c r="M187" s="842"/>
      <c r="N187" s="842"/>
      <c r="O187" s="842"/>
    </row>
    <row r="188" spans="1:15" x14ac:dyDescent="0.2">
      <c r="A188" s="842"/>
      <c r="B188" s="842"/>
      <c r="C188" s="842"/>
      <c r="D188" s="842"/>
      <c r="E188" s="842"/>
      <c r="F188" s="842"/>
      <c r="G188" s="842"/>
      <c r="H188" s="842"/>
      <c r="I188" s="842"/>
      <c r="J188" s="842"/>
      <c r="K188" s="842"/>
      <c r="L188" s="842"/>
      <c r="M188" s="842"/>
      <c r="N188" s="842"/>
      <c r="O188" s="842"/>
    </row>
    <row r="189" spans="1:15" x14ac:dyDescent="0.2">
      <c r="A189" s="842"/>
      <c r="B189" s="842"/>
      <c r="C189" s="842"/>
      <c r="D189" s="842"/>
      <c r="E189" s="842"/>
      <c r="F189" s="842"/>
      <c r="G189" s="842"/>
      <c r="H189" s="842"/>
      <c r="I189" s="842"/>
      <c r="J189" s="842"/>
      <c r="K189" s="842"/>
      <c r="L189" s="842"/>
      <c r="M189" s="842"/>
      <c r="N189" s="842"/>
      <c r="O189" s="842"/>
    </row>
    <row r="190" spans="1:15" x14ac:dyDescent="0.2">
      <c r="A190" s="842"/>
      <c r="B190" s="842"/>
      <c r="C190" s="842"/>
      <c r="D190" s="842"/>
      <c r="E190" s="842"/>
      <c r="F190" s="842"/>
      <c r="G190" s="842"/>
      <c r="H190" s="842"/>
      <c r="I190" s="842"/>
      <c r="J190" s="842"/>
      <c r="K190" s="842"/>
      <c r="L190" s="842"/>
      <c r="M190" s="842"/>
      <c r="N190" s="842"/>
      <c r="O190" s="842"/>
    </row>
    <row r="191" spans="1:15" x14ac:dyDescent="0.2">
      <c r="A191" s="842"/>
      <c r="B191" s="842"/>
      <c r="C191" s="842"/>
      <c r="D191" s="842"/>
      <c r="E191" s="842"/>
      <c r="F191" s="842"/>
      <c r="G191" s="842"/>
      <c r="H191" s="842"/>
      <c r="I191" s="842"/>
      <c r="J191" s="842"/>
      <c r="K191" s="842"/>
      <c r="L191" s="842"/>
      <c r="M191" s="842"/>
      <c r="N191" s="842"/>
      <c r="O191" s="842"/>
    </row>
    <row r="192" spans="1:15" x14ac:dyDescent="0.2">
      <c r="A192" s="842"/>
      <c r="B192" s="842"/>
      <c r="C192" s="842"/>
      <c r="D192" s="842"/>
      <c r="E192" s="842"/>
      <c r="F192" s="842"/>
      <c r="G192" s="842"/>
      <c r="H192" s="842"/>
      <c r="I192" s="842"/>
      <c r="J192" s="842"/>
      <c r="K192" s="842"/>
      <c r="L192" s="842"/>
      <c r="M192" s="842"/>
      <c r="N192" s="842"/>
      <c r="O192" s="842"/>
    </row>
    <row r="193" spans="1:15" x14ac:dyDescent="0.2">
      <c r="A193" s="842"/>
      <c r="B193" s="842"/>
      <c r="C193" s="842"/>
      <c r="D193" s="842"/>
      <c r="E193" s="842"/>
      <c r="F193" s="842"/>
      <c r="G193" s="842"/>
      <c r="H193" s="842"/>
      <c r="I193" s="842"/>
      <c r="J193" s="842"/>
      <c r="K193" s="842"/>
      <c r="L193" s="842"/>
      <c r="M193" s="842"/>
      <c r="N193" s="842"/>
      <c r="O193" s="842"/>
    </row>
    <row r="194" spans="1:15" x14ac:dyDescent="0.2">
      <c r="A194" s="842"/>
      <c r="B194" s="842"/>
      <c r="C194" s="842"/>
      <c r="D194" s="842"/>
      <c r="E194" s="842"/>
      <c r="F194" s="842"/>
      <c r="G194" s="842"/>
      <c r="H194" s="842"/>
      <c r="I194" s="842"/>
      <c r="J194" s="842"/>
      <c r="K194" s="842"/>
      <c r="L194" s="842"/>
      <c r="M194" s="842"/>
      <c r="N194" s="842"/>
      <c r="O194" s="842"/>
    </row>
    <row r="195" spans="1:15" x14ac:dyDescent="0.2">
      <c r="A195" s="842"/>
      <c r="B195" s="842"/>
      <c r="C195" s="842"/>
      <c r="D195" s="842"/>
      <c r="E195" s="842"/>
      <c r="F195" s="842"/>
      <c r="G195" s="842"/>
      <c r="H195" s="842"/>
      <c r="I195" s="842"/>
      <c r="J195" s="842"/>
      <c r="K195" s="842"/>
      <c r="L195" s="842"/>
      <c r="M195" s="842"/>
      <c r="N195" s="842"/>
      <c r="O195" s="842"/>
    </row>
    <row r="196" spans="1:15" x14ac:dyDescent="0.2">
      <c r="A196" s="842"/>
      <c r="B196" s="842"/>
      <c r="C196" s="842"/>
      <c r="D196" s="842"/>
      <c r="E196" s="842"/>
      <c r="F196" s="842"/>
      <c r="G196" s="842"/>
      <c r="H196" s="842"/>
      <c r="I196" s="842"/>
      <c r="J196" s="842"/>
      <c r="K196" s="842"/>
      <c r="L196" s="842"/>
      <c r="M196" s="842"/>
      <c r="N196" s="842"/>
      <c r="O196" s="842"/>
    </row>
    <row r="197" spans="1:15" x14ac:dyDescent="0.2">
      <c r="A197" s="842"/>
      <c r="B197" s="842"/>
      <c r="C197" s="842"/>
      <c r="D197" s="842"/>
      <c r="E197" s="842"/>
      <c r="F197" s="842"/>
      <c r="G197" s="842"/>
      <c r="H197" s="842"/>
      <c r="I197" s="842"/>
      <c r="J197" s="842"/>
      <c r="K197" s="842"/>
      <c r="L197" s="842"/>
      <c r="M197" s="842"/>
      <c r="N197" s="842"/>
      <c r="O197" s="842"/>
    </row>
    <row r="198" spans="1:15" x14ac:dyDescent="0.2">
      <c r="A198" s="842"/>
      <c r="B198" s="842"/>
      <c r="C198" s="842"/>
      <c r="D198" s="842"/>
      <c r="E198" s="842"/>
      <c r="F198" s="842"/>
      <c r="G198" s="842"/>
      <c r="H198" s="842"/>
      <c r="I198" s="842"/>
      <c r="J198" s="842"/>
      <c r="K198" s="842"/>
      <c r="L198" s="842"/>
      <c r="M198" s="842"/>
      <c r="N198" s="842"/>
      <c r="O198" s="842"/>
    </row>
    <row r="199" spans="1:15" x14ac:dyDescent="0.2">
      <c r="A199" s="842"/>
      <c r="B199" s="842"/>
      <c r="C199" s="842"/>
      <c r="D199" s="842"/>
      <c r="E199" s="842"/>
      <c r="F199" s="842"/>
      <c r="G199" s="842"/>
      <c r="H199" s="842"/>
      <c r="I199" s="842"/>
      <c r="J199" s="842"/>
      <c r="K199" s="842"/>
      <c r="L199" s="842"/>
      <c r="M199" s="842"/>
      <c r="N199" s="842"/>
      <c r="O199" s="842"/>
    </row>
    <row r="200" spans="1:15" x14ac:dyDescent="0.2">
      <c r="A200" s="842"/>
      <c r="B200" s="842"/>
      <c r="C200" s="842"/>
      <c r="D200" s="842"/>
      <c r="E200" s="842"/>
      <c r="F200" s="842"/>
      <c r="G200" s="842"/>
      <c r="H200" s="842"/>
      <c r="I200" s="842"/>
      <c r="J200" s="842"/>
      <c r="K200" s="842"/>
      <c r="L200" s="842"/>
      <c r="M200" s="842"/>
      <c r="N200" s="842"/>
      <c r="O200" s="842"/>
    </row>
    <row r="201" spans="1:15" x14ac:dyDescent="0.2">
      <c r="A201" s="842"/>
      <c r="B201" s="842"/>
      <c r="C201" s="842"/>
      <c r="D201" s="842"/>
      <c r="E201" s="842"/>
      <c r="F201" s="842"/>
      <c r="G201" s="842"/>
      <c r="H201" s="842"/>
      <c r="I201" s="842"/>
      <c r="J201" s="842"/>
      <c r="K201" s="842"/>
      <c r="L201" s="842"/>
      <c r="M201" s="842"/>
      <c r="N201" s="842"/>
      <c r="O201" s="842"/>
    </row>
    <row r="202" spans="1:15" x14ac:dyDescent="0.2">
      <c r="A202" s="842"/>
      <c r="B202" s="842"/>
      <c r="C202" s="842"/>
      <c r="D202" s="842"/>
      <c r="E202" s="842"/>
      <c r="F202" s="842"/>
      <c r="G202" s="842"/>
      <c r="H202" s="842"/>
      <c r="I202" s="842"/>
      <c r="J202" s="842"/>
      <c r="K202" s="842"/>
      <c r="L202" s="842"/>
      <c r="M202" s="842"/>
      <c r="N202" s="842"/>
      <c r="O202" s="842"/>
    </row>
    <row r="203" spans="1:15" x14ac:dyDescent="0.2">
      <c r="A203" s="842"/>
      <c r="B203" s="842"/>
      <c r="C203" s="842"/>
      <c r="D203" s="842"/>
      <c r="E203" s="842"/>
      <c r="F203" s="842"/>
      <c r="G203" s="842"/>
      <c r="H203" s="842"/>
      <c r="I203" s="842"/>
      <c r="J203" s="842"/>
      <c r="K203" s="842"/>
      <c r="L203" s="842"/>
      <c r="M203" s="842"/>
      <c r="N203" s="842"/>
      <c r="O203" s="842"/>
    </row>
    <row r="204" spans="1:15" x14ac:dyDescent="0.2">
      <c r="A204" s="842"/>
      <c r="B204" s="842"/>
      <c r="C204" s="842"/>
      <c r="D204" s="842"/>
      <c r="E204" s="842"/>
      <c r="F204" s="842"/>
      <c r="G204" s="842"/>
      <c r="H204" s="842"/>
      <c r="I204" s="842"/>
      <c r="J204" s="842"/>
      <c r="K204" s="842"/>
      <c r="L204" s="842"/>
      <c r="M204" s="842"/>
      <c r="N204" s="842"/>
      <c r="O204" s="842"/>
    </row>
    <row r="205" spans="1:15" x14ac:dyDescent="0.2">
      <c r="A205" s="842"/>
      <c r="B205" s="842"/>
      <c r="C205" s="842"/>
      <c r="D205" s="842"/>
      <c r="E205" s="842"/>
      <c r="F205" s="842"/>
      <c r="G205" s="842"/>
      <c r="H205" s="842"/>
      <c r="I205" s="842"/>
      <c r="J205" s="842"/>
      <c r="K205" s="842"/>
      <c r="L205" s="842"/>
      <c r="M205" s="842"/>
      <c r="N205" s="842"/>
      <c r="O205" s="842"/>
    </row>
    <row r="206" spans="1:15" x14ac:dyDescent="0.2">
      <c r="A206" s="842"/>
      <c r="B206" s="842"/>
      <c r="C206" s="842"/>
      <c r="D206" s="842"/>
      <c r="E206" s="842"/>
      <c r="F206" s="842"/>
      <c r="G206" s="842"/>
      <c r="H206" s="842"/>
      <c r="I206" s="842"/>
      <c r="J206" s="842"/>
      <c r="K206" s="842"/>
      <c r="L206" s="842"/>
      <c r="M206" s="842"/>
      <c r="N206" s="842"/>
      <c r="O206" s="842"/>
    </row>
    <row r="207" spans="1:15" x14ac:dyDescent="0.2">
      <c r="A207" s="842"/>
      <c r="B207" s="842"/>
      <c r="C207" s="842"/>
      <c r="D207" s="842"/>
      <c r="E207" s="842"/>
      <c r="F207" s="842"/>
      <c r="G207" s="842"/>
      <c r="H207" s="842"/>
      <c r="I207" s="842"/>
      <c r="J207" s="842"/>
      <c r="K207" s="842"/>
      <c r="L207" s="842"/>
      <c r="M207" s="842"/>
      <c r="N207" s="842"/>
      <c r="O207" s="842"/>
    </row>
    <row r="208" spans="1:15" x14ac:dyDescent="0.2">
      <c r="A208" s="842"/>
      <c r="B208" s="842"/>
      <c r="C208" s="842"/>
      <c r="D208" s="842"/>
      <c r="E208" s="842"/>
      <c r="F208" s="842"/>
      <c r="G208" s="842"/>
      <c r="H208" s="842"/>
      <c r="I208" s="842"/>
      <c r="J208" s="842"/>
      <c r="K208" s="842"/>
      <c r="L208" s="842"/>
      <c r="M208" s="842"/>
      <c r="N208" s="842"/>
      <c r="O208" s="842"/>
    </row>
    <row r="209" spans="1:15" x14ac:dyDescent="0.2">
      <c r="A209" s="842"/>
      <c r="B209" s="842"/>
      <c r="C209" s="842"/>
      <c r="D209" s="842"/>
      <c r="E209" s="842"/>
      <c r="F209" s="842"/>
      <c r="G209" s="842"/>
      <c r="H209" s="842"/>
      <c r="I209" s="842"/>
      <c r="J209" s="842"/>
      <c r="K209" s="842"/>
      <c r="L209" s="842"/>
      <c r="M209" s="842"/>
      <c r="N209" s="842"/>
      <c r="O209" s="842"/>
    </row>
    <row r="210" spans="1:15" x14ac:dyDescent="0.2">
      <c r="A210" s="842"/>
      <c r="B210" s="842"/>
      <c r="C210" s="842"/>
      <c r="D210" s="842"/>
      <c r="E210" s="842"/>
      <c r="F210" s="842"/>
      <c r="G210" s="842"/>
      <c r="H210" s="842"/>
      <c r="I210" s="842"/>
      <c r="J210" s="842"/>
      <c r="K210" s="842"/>
      <c r="L210" s="842"/>
      <c r="M210" s="842"/>
      <c r="N210" s="842"/>
      <c r="O210" s="842"/>
    </row>
    <row r="211" spans="1:15" x14ac:dyDescent="0.2">
      <c r="A211" s="842"/>
      <c r="B211" s="842"/>
      <c r="C211" s="842"/>
      <c r="D211" s="842"/>
      <c r="E211" s="842"/>
      <c r="F211" s="842"/>
      <c r="G211" s="842"/>
      <c r="H211" s="842"/>
      <c r="I211" s="842"/>
      <c r="J211" s="842"/>
      <c r="K211" s="842"/>
      <c r="L211" s="842"/>
      <c r="M211" s="842"/>
      <c r="N211" s="842"/>
      <c r="O211" s="842"/>
    </row>
    <row r="212" spans="1:15" x14ac:dyDescent="0.2">
      <c r="A212" s="842"/>
      <c r="B212" s="842"/>
      <c r="C212" s="842"/>
      <c r="D212" s="842"/>
      <c r="E212" s="842"/>
      <c r="F212" s="842"/>
      <c r="G212" s="842"/>
      <c r="H212" s="842"/>
      <c r="I212" s="842"/>
      <c r="J212" s="842"/>
      <c r="K212" s="842"/>
      <c r="L212" s="842"/>
      <c r="M212" s="842"/>
      <c r="N212" s="842"/>
      <c r="O212" s="842"/>
    </row>
    <row r="213" spans="1:15" x14ac:dyDescent="0.2">
      <c r="A213" s="842"/>
      <c r="B213" s="842"/>
      <c r="C213" s="842"/>
      <c r="D213" s="842"/>
      <c r="E213" s="842"/>
      <c r="F213" s="842"/>
      <c r="G213" s="842"/>
      <c r="H213" s="842"/>
      <c r="I213" s="842"/>
      <c r="J213" s="842"/>
      <c r="K213" s="842"/>
      <c r="L213" s="842"/>
      <c r="M213" s="842"/>
      <c r="N213" s="842"/>
      <c r="O213" s="842"/>
    </row>
    <row r="214" spans="1:15" x14ac:dyDescent="0.2">
      <c r="A214" s="842"/>
      <c r="B214" s="842"/>
      <c r="C214" s="842"/>
      <c r="D214" s="842"/>
      <c r="E214" s="842"/>
      <c r="F214" s="842"/>
      <c r="G214" s="842"/>
      <c r="H214" s="842"/>
      <c r="I214" s="842"/>
      <c r="J214" s="842"/>
      <c r="K214" s="842"/>
      <c r="L214" s="842"/>
      <c r="M214" s="842"/>
      <c r="N214" s="842"/>
      <c r="O214" s="842"/>
    </row>
    <row r="215" spans="1:15" x14ac:dyDescent="0.2">
      <c r="A215" s="842"/>
      <c r="B215" s="842"/>
      <c r="C215" s="842"/>
      <c r="D215" s="842"/>
      <c r="E215" s="842"/>
      <c r="F215" s="842"/>
      <c r="G215" s="842"/>
      <c r="H215" s="842"/>
      <c r="I215" s="842"/>
      <c r="J215" s="842"/>
      <c r="K215" s="842"/>
      <c r="L215" s="842"/>
      <c r="M215" s="842"/>
      <c r="N215" s="842"/>
      <c r="O215" s="842"/>
    </row>
    <row r="216" spans="1:15" x14ac:dyDescent="0.2">
      <c r="A216" s="842"/>
      <c r="B216" s="842"/>
      <c r="C216" s="842"/>
      <c r="D216" s="842"/>
      <c r="E216" s="842"/>
      <c r="F216" s="842"/>
      <c r="G216" s="842"/>
      <c r="H216" s="842"/>
      <c r="I216" s="842"/>
      <c r="J216" s="842"/>
      <c r="K216" s="842"/>
      <c r="L216" s="842"/>
      <c r="M216" s="842"/>
      <c r="N216" s="842"/>
      <c r="O216" s="842"/>
    </row>
    <row r="217" spans="1:15" x14ac:dyDescent="0.2">
      <c r="A217" s="842"/>
      <c r="B217" s="842"/>
      <c r="C217" s="842"/>
      <c r="D217" s="842"/>
      <c r="E217" s="842"/>
      <c r="F217" s="842"/>
      <c r="G217" s="842"/>
      <c r="H217" s="842"/>
      <c r="I217" s="842"/>
      <c r="J217" s="842"/>
      <c r="K217" s="842"/>
      <c r="L217" s="842"/>
      <c r="M217" s="842"/>
      <c r="N217" s="842"/>
      <c r="O217" s="842"/>
    </row>
    <row r="218" spans="1:15" x14ac:dyDescent="0.2">
      <c r="A218" s="842"/>
      <c r="B218" s="842"/>
      <c r="C218" s="842"/>
      <c r="D218" s="842"/>
      <c r="E218" s="842"/>
      <c r="F218" s="842"/>
      <c r="G218" s="842"/>
      <c r="H218" s="842"/>
      <c r="I218" s="842"/>
      <c r="J218" s="842"/>
      <c r="K218" s="842"/>
      <c r="L218" s="842"/>
      <c r="M218" s="842"/>
      <c r="N218" s="842"/>
      <c r="O218" s="842"/>
    </row>
    <row r="219" spans="1:15" x14ac:dyDescent="0.2">
      <c r="A219" s="842"/>
      <c r="B219" s="842"/>
      <c r="C219" s="842"/>
      <c r="D219" s="842"/>
      <c r="E219" s="842"/>
      <c r="F219" s="842"/>
      <c r="G219" s="842"/>
      <c r="H219" s="842"/>
      <c r="I219" s="842"/>
      <c r="J219" s="842"/>
      <c r="K219" s="842"/>
      <c r="L219" s="842"/>
      <c r="M219" s="842"/>
      <c r="N219" s="842"/>
      <c r="O219" s="842"/>
    </row>
    <row r="220" spans="1:15" x14ac:dyDescent="0.2">
      <c r="A220" s="842"/>
      <c r="B220" s="842"/>
      <c r="C220" s="842"/>
      <c r="D220" s="842"/>
      <c r="E220" s="842"/>
      <c r="F220" s="842"/>
      <c r="G220" s="842"/>
      <c r="H220" s="842"/>
      <c r="I220" s="842"/>
      <c r="J220" s="842"/>
      <c r="K220" s="842"/>
      <c r="L220" s="842"/>
      <c r="M220" s="842"/>
      <c r="N220" s="842"/>
      <c r="O220" s="842"/>
    </row>
    <row r="221" spans="1:15" x14ac:dyDescent="0.2">
      <c r="A221" s="842"/>
      <c r="B221" s="842"/>
      <c r="C221" s="842"/>
      <c r="D221" s="842"/>
      <c r="E221" s="842"/>
      <c r="F221" s="842"/>
      <c r="G221" s="842"/>
      <c r="H221" s="842"/>
      <c r="I221" s="842"/>
      <c r="J221" s="842"/>
      <c r="K221" s="842"/>
      <c r="L221" s="842"/>
      <c r="M221" s="842"/>
      <c r="N221" s="842"/>
      <c r="O221" s="842"/>
    </row>
    <row r="222" spans="1:15" x14ac:dyDescent="0.2">
      <c r="A222" s="842"/>
      <c r="B222" s="842"/>
      <c r="C222" s="842"/>
      <c r="D222" s="842"/>
      <c r="E222" s="842"/>
      <c r="F222" s="842"/>
      <c r="G222" s="842"/>
      <c r="H222" s="842"/>
      <c r="I222" s="842"/>
      <c r="J222" s="842"/>
      <c r="K222" s="842"/>
      <c r="L222" s="842"/>
      <c r="M222" s="842"/>
      <c r="N222" s="842"/>
      <c r="O222" s="842"/>
    </row>
    <row r="223" spans="1:15" x14ac:dyDescent="0.2">
      <c r="A223" s="842"/>
      <c r="B223" s="842"/>
      <c r="C223" s="842"/>
      <c r="D223" s="842"/>
      <c r="E223" s="842"/>
      <c r="F223" s="842"/>
      <c r="G223" s="842"/>
      <c r="H223" s="842"/>
      <c r="I223" s="842"/>
      <c r="J223" s="842"/>
      <c r="K223" s="842"/>
      <c r="L223" s="842"/>
      <c r="M223" s="842"/>
      <c r="N223" s="842"/>
      <c r="O223" s="842"/>
    </row>
    <row r="224" spans="1:15" x14ac:dyDescent="0.2">
      <c r="A224" s="842"/>
      <c r="B224" s="842"/>
      <c r="C224" s="842"/>
      <c r="D224" s="842"/>
      <c r="E224" s="842"/>
      <c r="F224" s="842"/>
      <c r="G224" s="842"/>
      <c r="H224" s="842"/>
      <c r="I224" s="842"/>
      <c r="J224" s="842"/>
      <c r="K224" s="842"/>
      <c r="L224" s="842"/>
      <c r="M224" s="842"/>
      <c r="N224" s="842"/>
      <c r="O224" s="842"/>
    </row>
    <row r="225" spans="1:15" x14ac:dyDescent="0.2">
      <c r="A225" s="842"/>
      <c r="B225" s="842"/>
      <c r="C225" s="842"/>
      <c r="D225" s="842"/>
      <c r="E225" s="842"/>
      <c r="F225" s="842"/>
      <c r="G225" s="842"/>
      <c r="H225" s="842"/>
      <c r="I225" s="842"/>
      <c r="J225" s="842"/>
      <c r="K225" s="842"/>
      <c r="L225" s="842"/>
      <c r="M225" s="842"/>
      <c r="N225" s="842"/>
      <c r="O225" s="842"/>
    </row>
    <row r="226" spans="1:15" x14ac:dyDescent="0.2">
      <c r="A226" s="842"/>
      <c r="B226" s="842"/>
      <c r="C226" s="842"/>
      <c r="D226" s="842"/>
      <c r="E226" s="842"/>
      <c r="F226" s="842"/>
      <c r="G226" s="842"/>
      <c r="H226" s="842"/>
      <c r="I226" s="842"/>
      <c r="J226" s="842"/>
      <c r="K226" s="842"/>
      <c r="L226" s="842"/>
      <c r="M226" s="842"/>
      <c r="N226" s="842"/>
      <c r="O226" s="842"/>
    </row>
    <row r="227" spans="1:15" x14ac:dyDescent="0.2">
      <c r="A227" s="842"/>
      <c r="B227" s="842"/>
      <c r="C227" s="842"/>
      <c r="D227" s="842"/>
      <c r="E227" s="842"/>
      <c r="F227" s="842"/>
      <c r="G227" s="842"/>
      <c r="H227" s="842"/>
      <c r="I227" s="842"/>
      <c r="J227" s="842"/>
      <c r="K227" s="842"/>
      <c r="L227" s="842"/>
      <c r="M227" s="842"/>
      <c r="N227" s="842"/>
      <c r="O227" s="842"/>
    </row>
    <row r="228" spans="1:15" x14ac:dyDescent="0.2">
      <c r="A228" s="842"/>
      <c r="B228" s="842"/>
      <c r="C228" s="842"/>
      <c r="D228" s="842"/>
      <c r="E228" s="842"/>
      <c r="F228" s="842"/>
      <c r="G228" s="842"/>
      <c r="H228" s="842"/>
      <c r="I228" s="842"/>
      <c r="J228" s="842"/>
      <c r="K228" s="842"/>
      <c r="L228" s="842"/>
      <c r="M228" s="842"/>
      <c r="N228" s="842"/>
      <c r="O228" s="842"/>
    </row>
    <row r="229" spans="1:15" x14ac:dyDescent="0.2">
      <c r="A229" s="842"/>
      <c r="B229" s="842"/>
      <c r="C229" s="842"/>
      <c r="D229" s="842"/>
      <c r="E229" s="842"/>
      <c r="F229" s="842"/>
      <c r="G229" s="842"/>
      <c r="H229" s="842"/>
      <c r="I229" s="842"/>
      <c r="J229" s="842"/>
      <c r="K229" s="842"/>
      <c r="L229" s="842"/>
      <c r="M229" s="842"/>
      <c r="N229" s="842"/>
      <c r="O229" s="842"/>
    </row>
    <row r="230" spans="1:15" x14ac:dyDescent="0.2">
      <c r="A230" s="842"/>
      <c r="B230" s="842"/>
      <c r="C230" s="842"/>
      <c r="D230" s="842"/>
      <c r="E230" s="842"/>
      <c r="F230" s="842"/>
      <c r="G230" s="842"/>
      <c r="H230" s="842"/>
      <c r="I230" s="842"/>
      <c r="J230" s="842"/>
      <c r="K230" s="842"/>
      <c r="L230" s="842"/>
      <c r="M230" s="842"/>
      <c r="N230" s="842"/>
      <c r="O230" s="842"/>
    </row>
    <row r="231" spans="1:15" x14ac:dyDescent="0.2">
      <c r="A231" s="842"/>
      <c r="B231" s="842"/>
      <c r="C231" s="842"/>
      <c r="D231" s="842"/>
      <c r="E231" s="842"/>
      <c r="F231" s="842"/>
      <c r="G231" s="842"/>
      <c r="H231" s="842"/>
      <c r="I231" s="842"/>
      <c r="J231" s="842"/>
      <c r="K231" s="842"/>
      <c r="L231" s="842"/>
      <c r="M231" s="842"/>
      <c r="N231" s="842"/>
      <c r="O231" s="842"/>
    </row>
    <row r="232" spans="1:15" x14ac:dyDescent="0.2">
      <c r="A232" s="842"/>
      <c r="B232" s="842"/>
      <c r="C232" s="842"/>
      <c r="D232" s="842"/>
      <c r="E232" s="842"/>
      <c r="F232" s="842"/>
      <c r="G232" s="842"/>
      <c r="H232" s="842"/>
      <c r="I232" s="842"/>
      <c r="J232" s="842"/>
      <c r="K232" s="842"/>
      <c r="L232" s="842"/>
      <c r="M232" s="842"/>
      <c r="N232" s="842"/>
      <c r="O232" s="842"/>
    </row>
    <row r="233" spans="1:15" x14ac:dyDescent="0.2">
      <c r="A233" s="842"/>
      <c r="B233" s="842"/>
      <c r="C233" s="842"/>
      <c r="D233" s="842"/>
      <c r="E233" s="842"/>
      <c r="F233" s="842"/>
      <c r="G233" s="842"/>
      <c r="H233" s="842"/>
      <c r="I233" s="842"/>
      <c r="J233" s="842"/>
      <c r="K233" s="842"/>
      <c r="L233" s="842"/>
      <c r="M233" s="842"/>
      <c r="N233" s="842"/>
      <c r="O233" s="842"/>
    </row>
    <row r="234" spans="1:15" x14ac:dyDescent="0.2">
      <c r="A234" s="842"/>
      <c r="B234" s="842"/>
      <c r="C234" s="842"/>
      <c r="D234" s="842"/>
      <c r="E234" s="842"/>
      <c r="F234" s="842"/>
      <c r="G234" s="842"/>
      <c r="H234" s="842"/>
      <c r="I234" s="842"/>
      <c r="J234" s="842"/>
      <c r="K234" s="842"/>
      <c r="L234" s="842"/>
      <c r="M234" s="842"/>
      <c r="N234" s="842"/>
      <c r="O234" s="842"/>
    </row>
    <row r="235" spans="1:15" x14ac:dyDescent="0.2">
      <c r="A235" s="842"/>
      <c r="B235" s="842"/>
      <c r="C235" s="842"/>
      <c r="D235" s="842"/>
      <c r="E235" s="842"/>
      <c r="F235" s="842"/>
      <c r="G235" s="842"/>
      <c r="H235" s="842"/>
      <c r="I235" s="842"/>
      <c r="J235" s="842"/>
      <c r="K235" s="842"/>
      <c r="L235" s="842"/>
      <c r="M235" s="842"/>
      <c r="N235" s="842"/>
      <c r="O235" s="842"/>
    </row>
    <row r="236" spans="1:15" x14ac:dyDescent="0.2">
      <c r="A236" s="842"/>
      <c r="B236" s="842"/>
      <c r="C236" s="842"/>
      <c r="D236" s="842"/>
      <c r="E236" s="842"/>
      <c r="F236" s="842"/>
      <c r="G236" s="842"/>
      <c r="H236" s="842"/>
      <c r="I236" s="842"/>
      <c r="J236" s="842"/>
      <c r="K236" s="842"/>
      <c r="L236" s="842"/>
      <c r="M236" s="842"/>
      <c r="N236" s="842"/>
      <c r="O236" s="842"/>
    </row>
    <row r="237" spans="1:15" x14ac:dyDescent="0.2">
      <c r="A237" s="842"/>
      <c r="B237" s="842"/>
      <c r="C237" s="842"/>
      <c r="D237" s="842"/>
      <c r="E237" s="842"/>
      <c r="F237" s="842"/>
      <c r="G237" s="842"/>
      <c r="H237" s="842"/>
      <c r="I237" s="842"/>
      <c r="J237" s="842"/>
      <c r="K237" s="842"/>
      <c r="L237" s="842"/>
      <c r="M237" s="842"/>
      <c r="N237" s="842"/>
      <c r="O237" s="842"/>
    </row>
    <row r="238" spans="1:15" x14ac:dyDescent="0.2">
      <c r="A238" s="842"/>
      <c r="B238" s="842"/>
      <c r="C238" s="842"/>
      <c r="D238" s="842"/>
      <c r="E238" s="842"/>
      <c r="F238" s="842"/>
      <c r="G238" s="842"/>
      <c r="H238" s="842"/>
      <c r="I238" s="842"/>
      <c r="J238" s="842"/>
      <c r="K238" s="842"/>
      <c r="L238" s="842"/>
      <c r="M238" s="842"/>
      <c r="N238" s="842"/>
      <c r="O238" s="842"/>
    </row>
    <row r="239" spans="1:15" x14ac:dyDescent="0.2">
      <c r="A239" s="842"/>
      <c r="B239" s="842"/>
      <c r="C239" s="842"/>
      <c r="D239" s="842"/>
      <c r="E239" s="842"/>
      <c r="F239" s="842"/>
      <c r="G239" s="842"/>
      <c r="H239" s="842"/>
      <c r="I239" s="842"/>
      <c r="J239" s="842"/>
      <c r="K239" s="842"/>
      <c r="L239" s="842"/>
      <c r="M239" s="842"/>
      <c r="N239" s="842"/>
      <c r="O239" s="842"/>
    </row>
    <row r="240" spans="1:15" x14ac:dyDescent="0.2">
      <c r="A240" s="842"/>
      <c r="B240" s="842"/>
      <c r="C240" s="842"/>
      <c r="D240" s="842"/>
      <c r="E240" s="842"/>
      <c r="F240" s="842"/>
      <c r="G240" s="842"/>
      <c r="H240" s="842"/>
      <c r="I240" s="842"/>
      <c r="J240" s="842"/>
      <c r="K240" s="842"/>
      <c r="L240" s="842"/>
      <c r="M240" s="842"/>
      <c r="N240" s="842"/>
      <c r="O240" s="842"/>
    </row>
    <row r="241" spans="1:15" x14ac:dyDescent="0.2">
      <c r="A241" s="842"/>
      <c r="B241" s="842"/>
      <c r="C241" s="842"/>
      <c r="D241" s="842"/>
      <c r="E241" s="842"/>
      <c r="F241" s="842"/>
      <c r="G241" s="842"/>
      <c r="H241" s="842"/>
      <c r="I241" s="842"/>
      <c r="J241" s="842"/>
      <c r="K241" s="842"/>
      <c r="L241" s="842"/>
      <c r="M241" s="842"/>
      <c r="N241" s="842"/>
      <c r="O241" s="842"/>
    </row>
    <row r="242" spans="1:15" x14ac:dyDescent="0.2">
      <c r="A242" s="842"/>
      <c r="B242" s="842"/>
      <c r="C242" s="842"/>
      <c r="D242" s="842"/>
      <c r="E242" s="842"/>
      <c r="F242" s="842"/>
      <c r="G242" s="842"/>
      <c r="H242" s="842"/>
      <c r="I242" s="842"/>
      <c r="J242" s="842"/>
      <c r="K242" s="842"/>
      <c r="L242" s="842"/>
      <c r="M242" s="842"/>
      <c r="N242" s="842"/>
      <c r="O242" s="842"/>
    </row>
    <row r="243" spans="1:15" x14ac:dyDescent="0.2">
      <c r="A243" s="842"/>
      <c r="B243" s="842"/>
      <c r="C243" s="842"/>
      <c r="D243" s="842"/>
      <c r="E243" s="842"/>
      <c r="F243" s="842"/>
      <c r="G243" s="842"/>
      <c r="H243" s="842"/>
      <c r="I243" s="842"/>
      <c r="J243" s="842"/>
      <c r="K243" s="842"/>
      <c r="L243" s="842"/>
      <c r="M243" s="842"/>
      <c r="N243" s="842"/>
      <c r="O243" s="842"/>
    </row>
    <row r="244" spans="1:15" x14ac:dyDescent="0.2">
      <c r="A244" s="842"/>
      <c r="B244" s="842"/>
      <c r="C244" s="842"/>
      <c r="D244" s="842"/>
      <c r="E244" s="842"/>
      <c r="F244" s="842"/>
      <c r="G244" s="842"/>
      <c r="H244" s="842"/>
      <c r="I244" s="842"/>
      <c r="J244" s="842"/>
      <c r="K244" s="842"/>
      <c r="L244" s="842"/>
      <c r="M244" s="842"/>
      <c r="N244" s="842"/>
      <c r="O244" s="842"/>
    </row>
    <row r="245" spans="1:15" x14ac:dyDescent="0.2">
      <c r="A245" s="842"/>
      <c r="B245" s="842"/>
      <c r="C245" s="842"/>
      <c r="D245" s="842"/>
      <c r="E245" s="842"/>
      <c r="F245" s="842"/>
      <c r="G245" s="842"/>
      <c r="H245" s="842"/>
      <c r="I245" s="842"/>
      <c r="J245" s="842"/>
      <c r="K245" s="842"/>
      <c r="L245" s="842"/>
      <c r="M245" s="842"/>
      <c r="N245" s="842"/>
      <c r="O245" s="842"/>
    </row>
    <row r="246" spans="1:15" x14ac:dyDescent="0.2">
      <c r="A246" s="842"/>
      <c r="B246" s="842"/>
      <c r="C246" s="842"/>
      <c r="D246" s="842"/>
      <c r="E246" s="842"/>
      <c r="F246" s="842"/>
      <c r="G246" s="842"/>
      <c r="H246" s="842"/>
      <c r="I246" s="842"/>
      <c r="J246" s="842"/>
      <c r="K246" s="842"/>
      <c r="L246" s="842"/>
      <c r="M246" s="842"/>
      <c r="N246" s="842"/>
      <c r="O246" s="842"/>
    </row>
    <row r="247" spans="1:15" x14ac:dyDescent="0.2">
      <c r="A247" s="842"/>
      <c r="B247" s="842"/>
      <c r="C247" s="842"/>
      <c r="D247" s="842"/>
      <c r="E247" s="842"/>
      <c r="F247" s="842"/>
      <c r="G247" s="842"/>
      <c r="H247" s="842"/>
      <c r="I247" s="842"/>
      <c r="J247" s="842"/>
      <c r="K247" s="842"/>
      <c r="L247" s="842"/>
      <c r="M247" s="842"/>
      <c r="N247" s="842"/>
      <c r="O247" s="842"/>
    </row>
    <row r="248" spans="1:15" x14ac:dyDescent="0.2">
      <c r="A248" s="842"/>
      <c r="B248" s="842"/>
      <c r="C248" s="842"/>
      <c r="D248" s="842"/>
      <c r="E248" s="842"/>
      <c r="F248" s="842"/>
      <c r="G248" s="842"/>
      <c r="H248" s="842"/>
      <c r="I248" s="842"/>
      <c r="J248" s="842"/>
      <c r="K248" s="842"/>
      <c r="L248" s="842"/>
      <c r="M248" s="842"/>
      <c r="N248" s="842"/>
      <c r="O248" s="842"/>
    </row>
    <row r="249" spans="1:15" x14ac:dyDescent="0.2">
      <c r="A249" s="842"/>
      <c r="B249" s="842"/>
      <c r="C249" s="842"/>
      <c r="D249" s="842"/>
      <c r="E249" s="842"/>
      <c r="F249" s="842"/>
      <c r="G249" s="842"/>
      <c r="H249" s="842"/>
      <c r="I249" s="842"/>
      <c r="J249" s="842"/>
      <c r="K249" s="842"/>
      <c r="L249" s="842"/>
      <c r="M249" s="842"/>
      <c r="N249" s="842"/>
      <c r="O249" s="842"/>
    </row>
    <row r="250" spans="1:15" x14ac:dyDescent="0.2">
      <c r="A250" s="842"/>
      <c r="B250" s="842"/>
      <c r="C250" s="842"/>
      <c r="D250" s="842"/>
      <c r="E250" s="842"/>
      <c r="F250" s="842"/>
      <c r="G250" s="842"/>
      <c r="H250" s="842"/>
      <c r="I250" s="842"/>
      <c r="J250" s="842"/>
      <c r="K250" s="842"/>
      <c r="L250" s="842"/>
      <c r="M250" s="842"/>
      <c r="N250" s="842"/>
      <c r="O250" s="842"/>
    </row>
    <row r="251" spans="1:15" x14ac:dyDescent="0.2">
      <c r="A251" s="842"/>
      <c r="B251" s="842"/>
      <c r="C251" s="842"/>
      <c r="D251" s="842"/>
      <c r="E251" s="842"/>
      <c r="F251" s="842"/>
      <c r="G251" s="842"/>
      <c r="H251" s="842"/>
      <c r="I251" s="842"/>
      <c r="J251" s="842"/>
      <c r="K251" s="842"/>
      <c r="L251" s="842"/>
      <c r="M251" s="842"/>
      <c r="N251" s="842"/>
      <c r="O251" s="842"/>
    </row>
    <row r="252" spans="1:15" x14ac:dyDescent="0.2">
      <c r="A252" s="842"/>
      <c r="B252" s="842"/>
      <c r="C252" s="842"/>
      <c r="D252" s="842"/>
      <c r="E252" s="842"/>
      <c r="F252" s="842"/>
      <c r="G252" s="842"/>
      <c r="H252" s="842"/>
      <c r="I252" s="842"/>
      <c r="J252" s="842"/>
      <c r="K252" s="842"/>
      <c r="L252" s="842"/>
      <c r="M252" s="842"/>
      <c r="N252" s="842"/>
      <c r="O252" s="842"/>
    </row>
    <row r="253" spans="1:15" x14ac:dyDescent="0.2">
      <c r="A253" s="842"/>
      <c r="B253" s="842"/>
      <c r="C253" s="842"/>
      <c r="D253" s="842"/>
      <c r="E253" s="842"/>
      <c r="F253" s="842"/>
      <c r="G253" s="842"/>
      <c r="H253" s="842"/>
      <c r="I253" s="842"/>
      <c r="J253" s="842"/>
      <c r="K253" s="842"/>
      <c r="L253" s="842"/>
      <c r="M253" s="842"/>
      <c r="N253" s="842"/>
      <c r="O253" s="842"/>
    </row>
    <row r="254" spans="1:15" x14ac:dyDescent="0.2">
      <c r="A254" s="842"/>
      <c r="B254" s="842"/>
      <c r="C254" s="842"/>
      <c r="D254" s="842"/>
      <c r="E254" s="842"/>
      <c r="F254" s="842"/>
      <c r="G254" s="842"/>
      <c r="H254" s="842"/>
      <c r="I254" s="842"/>
      <c r="J254" s="842"/>
      <c r="K254" s="842"/>
      <c r="L254" s="842"/>
      <c r="M254" s="842"/>
      <c r="N254" s="842"/>
      <c r="O254" s="842"/>
    </row>
    <row r="255" spans="1:15" x14ac:dyDescent="0.2">
      <c r="A255" s="842"/>
      <c r="B255" s="842"/>
      <c r="C255" s="842"/>
      <c r="D255" s="842"/>
      <c r="E255" s="842"/>
      <c r="F255" s="842"/>
      <c r="G255" s="842"/>
      <c r="H255" s="842"/>
      <c r="I255" s="842"/>
      <c r="J255" s="842"/>
      <c r="K255" s="842"/>
      <c r="L255" s="842"/>
      <c r="M255" s="842"/>
      <c r="N255" s="842"/>
      <c r="O255" s="842"/>
    </row>
    <row r="256" spans="1:15" x14ac:dyDescent="0.2">
      <c r="A256" s="842"/>
      <c r="B256" s="842"/>
      <c r="C256" s="842"/>
      <c r="D256" s="842"/>
      <c r="E256" s="842"/>
      <c r="F256" s="842"/>
      <c r="G256" s="842"/>
      <c r="H256" s="842"/>
      <c r="I256" s="842"/>
      <c r="J256" s="842"/>
      <c r="K256" s="842"/>
      <c r="L256" s="842"/>
      <c r="M256" s="842"/>
      <c r="N256" s="842"/>
      <c r="O256" s="842"/>
    </row>
    <row r="257" spans="1:15" x14ac:dyDescent="0.2">
      <c r="A257" s="842"/>
      <c r="B257" s="842"/>
      <c r="C257" s="842"/>
      <c r="D257" s="842"/>
      <c r="E257" s="842"/>
      <c r="F257" s="842"/>
      <c r="G257" s="842"/>
      <c r="H257" s="842"/>
      <c r="I257" s="842"/>
      <c r="J257" s="842"/>
      <c r="K257" s="842"/>
      <c r="L257" s="842"/>
      <c r="M257" s="842"/>
      <c r="N257" s="842"/>
      <c r="O257" s="842"/>
    </row>
  </sheetData>
  <mergeCells count="12">
    <mergeCell ref="A38:N38"/>
    <mergeCell ref="A39:N39"/>
    <mergeCell ref="A41:A42"/>
    <mergeCell ref="B41:B42"/>
    <mergeCell ref="J41:K41"/>
    <mergeCell ref="L41:M41"/>
    <mergeCell ref="B32:C32"/>
    <mergeCell ref="A2:O2"/>
    <mergeCell ref="A3:O3"/>
    <mergeCell ref="B21:C21"/>
    <mergeCell ref="B25:C25"/>
    <mergeCell ref="B31:C31"/>
  </mergeCells>
  <printOptions horizontalCentered="1" verticalCentered="1"/>
  <pageMargins left="0.5" right="0" top="0.70000000000000007" bottom="0.25" header="0.51180555555555562" footer="0.51180555555555562"/>
  <pageSetup paperSize="9" scale="9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9"/>
  <sheetViews>
    <sheetView zoomScale="90" zoomScaleNormal="90" workbookViewId="0">
      <selection activeCell="D26" sqref="D26"/>
    </sheetView>
  </sheetViews>
  <sheetFormatPr defaultRowHeight="12.75" x14ac:dyDescent="0.2"/>
  <cols>
    <col min="1" max="1" width="4.42578125" style="343" customWidth="1"/>
    <col min="2" max="2" width="38.42578125" style="343" customWidth="1"/>
    <col min="3" max="3" width="15.7109375" style="343" customWidth="1"/>
    <col min="4" max="4" width="14.7109375" style="343" customWidth="1"/>
    <col min="5" max="5" width="10" style="343" customWidth="1"/>
    <col min="6" max="6" width="14.5703125" style="343" customWidth="1"/>
    <col min="7" max="7" width="15.5703125" style="343" customWidth="1"/>
    <col min="8" max="8" width="10.7109375" style="343" customWidth="1"/>
    <col min="9" max="9" width="14.7109375" style="343" customWidth="1"/>
    <col min="10" max="10" width="14.42578125" style="343" customWidth="1"/>
    <col min="11" max="11" width="12.140625" style="343" customWidth="1"/>
    <col min="12" max="12" width="11.42578125" style="343" customWidth="1"/>
    <col min="13" max="13" width="12" style="343" customWidth="1"/>
    <col min="14" max="14" width="11.7109375" style="343" customWidth="1"/>
    <col min="15" max="15" width="11.42578125" style="343" customWidth="1"/>
    <col min="16" max="16" width="12.7109375" style="343" customWidth="1"/>
    <col min="17" max="17" width="10.140625" style="343" customWidth="1"/>
    <col min="18" max="18" width="13.5703125" style="343" customWidth="1"/>
    <col min="19" max="19" width="12.5703125" style="343" customWidth="1"/>
    <col min="20" max="20" width="11.85546875" style="343" customWidth="1"/>
    <col min="21" max="21" width="12.5703125" style="343" customWidth="1"/>
    <col min="22" max="22" width="12.42578125" style="343" customWidth="1"/>
    <col min="23" max="23" width="10.85546875" style="343" customWidth="1"/>
    <col min="24" max="256" width="9.140625" style="343"/>
    <col min="257" max="257" width="4.42578125" style="343" customWidth="1"/>
    <col min="258" max="258" width="38.42578125" style="343" customWidth="1"/>
    <col min="259" max="259" width="15.7109375" style="343" customWidth="1"/>
    <col min="260" max="260" width="14.7109375" style="343" customWidth="1"/>
    <col min="261" max="261" width="10" style="343" customWidth="1"/>
    <col min="262" max="262" width="14.5703125" style="343" customWidth="1"/>
    <col min="263" max="263" width="15.5703125" style="343" customWidth="1"/>
    <col min="264" max="264" width="10.7109375" style="343" customWidth="1"/>
    <col min="265" max="265" width="14.7109375" style="343" customWidth="1"/>
    <col min="266" max="266" width="14.42578125" style="343" customWidth="1"/>
    <col min="267" max="267" width="12.140625" style="343" customWidth="1"/>
    <col min="268" max="268" width="11.42578125" style="343" customWidth="1"/>
    <col min="269" max="269" width="12" style="343" customWidth="1"/>
    <col min="270" max="270" width="11.7109375" style="343" customWidth="1"/>
    <col min="271" max="271" width="11.42578125" style="343" customWidth="1"/>
    <col min="272" max="272" width="12.7109375" style="343" customWidth="1"/>
    <col min="273" max="273" width="10.140625" style="343" customWidth="1"/>
    <col min="274" max="274" width="13.5703125" style="343" customWidth="1"/>
    <col min="275" max="275" width="12.5703125" style="343" customWidth="1"/>
    <col min="276" max="276" width="11.85546875" style="343" customWidth="1"/>
    <col min="277" max="277" width="12.5703125" style="343" customWidth="1"/>
    <col min="278" max="278" width="12.42578125" style="343" customWidth="1"/>
    <col min="279" max="279" width="10.85546875" style="343" customWidth="1"/>
    <col min="280" max="512" width="9.140625" style="343"/>
    <col min="513" max="513" width="4.42578125" style="343" customWidth="1"/>
    <col min="514" max="514" width="38.42578125" style="343" customWidth="1"/>
    <col min="515" max="515" width="15.7109375" style="343" customWidth="1"/>
    <col min="516" max="516" width="14.7109375" style="343" customWidth="1"/>
    <col min="517" max="517" width="10" style="343" customWidth="1"/>
    <col min="518" max="518" width="14.5703125" style="343" customWidth="1"/>
    <col min="519" max="519" width="15.5703125" style="343" customWidth="1"/>
    <col min="520" max="520" width="10.7109375" style="343" customWidth="1"/>
    <col min="521" max="521" width="14.7109375" style="343" customWidth="1"/>
    <col min="522" max="522" width="14.42578125" style="343" customWidth="1"/>
    <col min="523" max="523" width="12.140625" style="343" customWidth="1"/>
    <col min="524" max="524" width="11.42578125" style="343" customWidth="1"/>
    <col min="525" max="525" width="12" style="343" customWidth="1"/>
    <col min="526" max="526" width="11.7109375" style="343" customWidth="1"/>
    <col min="527" max="527" width="11.42578125" style="343" customWidth="1"/>
    <col min="528" max="528" width="12.7109375" style="343" customWidth="1"/>
    <col min="529" max="529" width="10.140625" style="343" customWidth="1"/>
    <col min="530" max="530" width="13.5703125" style="343" customWidth="1"/>
    <col min="531" max="531" width="12.5703125" style="343" customWidth="1"/>
    <col min="532" max="532" width="11.85546875" style="343" customWidth="1"/>
    <col min="533" max="533" width="12.5703125" style="343" customWidth="1"/>
    <col min="534" max="534" width="12.42578125" style="343" customWidth="1"/>
    <col min="535" max="535" width="10.85546875" style="343" customWidth="1"/>
    <col min="536" max="768" width="9.140625" style="343"/>
    <col min="769" max="769" width="4.42578125" style="343" customWidth="1"/>
    <col min="770" max="770" width="38.42578125" style="343" customWidth="1"/>
    <col min="771" max="771" width="15.7109375" style="343" customWidth="1"/>
    <col min="772" max="772" width="14.7109375" style="343" customWidth="1"/>
    <col min="773" max="773" width="10" style="343" customWidth="1"/>
    <col min="774" max="774" width="14.5703125" style="343" customWidth="1"/>
    <col min="775" max="775" width="15.5703125" style="343" customWidth="1"/>
    <col min="776" max="776" width="10.7109375" style="343" customWidth="1"/>
    <col min="777" max="777" width="14.7109375" style="343" customWidth="1"/>
    <col min="778" max="778" width="14.42578125" style="343" customWidth="1"/>
    <col min="779" max="779" width="12.140625" style="343" customWidth="1"/>
    <col min="780" max="780" width="11.42578125" style="343" customWidth="1"/>
    <col min="781" max="781" width="12" style="343" customWidth="1"/>
    <col min="782" max="782" width="11.7109375" style="343" customWidth="1"/>
    <col min="783" max="783" width="11.42578125" style="343" customWidth="1"/>
    <col min="784" max="784" width="12.7109375" style="343" customWidth="1"/>
    <col min="785" max="785" width="10.140625" style="343" customWidth="1"/>
    <col min="786" max="786" width="13.5703125" style="343" customWidth="1"/>
    <col min="787" max="787" width="12.5703125" style="343" customWidth="1"/>
    <col min="788" max="788" width="11.85546875" style="343" customWidth="1"/>
    <col min="789" max="789" width="12.5703125" style="343" customWidth="1"/>
    <col min="790" max="790" width="12.42578125" style="343" customWidth="1"/>
    <col min="791" max="791" width="10.85546875" style="343" customWidth="1"/>
    <col min="792" max="1024" width="9.140625" style="343"/>
    <col min="1025" max="1025" width="4.42578125" style="343" customWidth="1"/>
    <col min="1026" max="1026" width="38.42578125" style="343" customWidth="1"/>
    <col min="1027" max="1027" width="15.7109375" style="343" customWidth="1"/>
    <col min="1028" max="1028" width="14.7109375" style="343" customWidth="1"/>
    <col min="1029" max="1029" width="10" style="343" customWidth="1"/>
    <col min="1030" max="1030" width="14.5703125" style="343" customWidth="1"/>
    <col min="1031" max="1031" width="15.5703125" style="343" customWidth="1"/>
    <col min="1032" max="1032" width="10.7109375" style="343" customWidth="1"/>
    <col min="1033" max="1033" width="14.7109375" style="343" customWidth="1"/>
    <col min="1034" max="1034" width="14.42578125" style="343" customWidth="1"/>
    <col min="1035" max="1035" width="12.140625" style="343" customWidth="1"/>
    <col min="1036" max="1036" width="11.42578125" style="343" customWidth="1"/>
    <col min="1037" max="1037" width="12" style="343" customWidth="1"/>
    <col min="1038" max="1038" width="11.7109375" style="343" customWidth="1"/>
    <col min="1039" max="1039" width="11.42578125" style="343" customWidth="1"/>
    <col min="1040" max="1040" width="12.7109375" style="343" customWidth="1"/>
    <col min="1041" max="1041" width="10.140625" style="343" customWidth="1"/>
    <col min="1042" max="1042" width="13.5703125" style="343" customWidth="1"/>
    <col min="1043" max="1043" width="12.5703125" style="343" customWidth="1"/>
    <col min="1044" max="1044" width="11.85546875" style="343" customWidth="1"/>
    <col min="1045" max="1045" width="12.5703125" style="343" customWidth="1"/>
    <col min="1046" max="1046" width="12.42578125" style="343" customWidth="1"/>
    <col min="1047" max="1047" width="10.85546875" style="343" customWidth="1"/>
    <col min="1048" max="1280" width="9.140625" style="343"/>
    <col min="1281" max="1281" width="4.42578125" style="343" customWidth="1"/>
    <col min="1282" max="1282" width="38.42578125" style="343" customWidth="1"/>
    <col min="1283" max="1283" width="15.7109375" style="343" customWidth="1"/>
    <col min="1284" max="1284" width="14.7109375" style="343" customWidth="1"/>
    <col min="1285" max="1285" width="10" style="343" customWidth="1"/>
    <col min="1286" max="1286" width="14.5703125" style="343" customWidth="1"/>
    <col min="1287" max="1287" width="15.5703125" style="343" customWidth="1"/>
    <col min="1288" max="1288" width="10.7109375" style="343" customWidth="1"/>
    <col min="1289" max="1289" width="14.7109375" style="343" customWidth="1"/>
    <col min="1290" max="1290" width="14.42578125" style="343" customWidth="1"/>
    <col min="1291" max="1291" width="12.140625" style="343" customWidth="1"/>
    <col min="1292" max="1292" width="11.42578125" style="343" customWidth="1"/>
    <col min="1293" max="1293" width="12" style="343" customWidth="1"/>
    <col min="1294" max="1294" width="11.7109375" style="343" customWidth="1"/>
    <col min="1295" max="1295" width="11.42578125" style="343" customWidth="1"/>
    <col min="1296" max="1296" width="12.7109375" style="343" customWidth="1"/>
    <col min="1297" max="1297" width="10.140625" style="343" customWidth="1"/>
    <col min="1298" max="1298" width="13.5703125" style="343" customWidth="1"/>
    <col min="1299" max="1299" width="12.5703125" style="343" customWidth="1"/>
    <col min="1300" max="1300" width="11.85546875" style="343" customWidth="1"/>
    <col min="1301" max="1301" width="12.5703125" style="343" customWidth="1"/>
    <col min="1302" max="1302" width="12.42578125" style="343" customWidth="1"/>
    <col min="1303" max="1303" width="10.85546875" style="343" customWidth="1"/>
    <col min="1304" max="1536" width="9.140625" style="343"/>
    <col min="1537" max="1537" width="4.42578125" style="343" customWidth="1"/>
    <col min="1538" max="1538" width="38.42578125" style="343" customWidth="1"/>
    <col min="1539" max="1539" width="15.7109375" style="343" customWidth="1"/>
    <col min="1540" max="1540" width="14.7109375" style="343" customWidth="1"/>
    <col min="1541" max="1541" width="10" style="343" customWidth="1"/>
    <col min="1542" max="1542" width="14.5703125" style="343" customWidth="1"/>
    <col min="1543" max="1543" width="15.5703125" style="343" customWidth="1"/>
    <col min="1544" max="1544" width="10.7109375" style="343" customWidth="1"/>
    <col min="1545" max="1545" width="14.7109375" style="343" customWidth="1"/>
    <col min="1546" max="1546" width="14.42578125" style="343" customWidth="1"/>
    <col min="1547" max="1547" width="12.140625" style="343" customWidth="1"/>
    <col min="1548" max="1548" width="11.42578125" style="343" customWidth="1"/>
    <col min="1549" max="1549" width="12" style="343" customWidth="1"/>
    <col min="1550" max="1550" width="11.7109375" style="343" customWidth="1"/>
    <col min="1551" max="1551" width="11.42578125" style="343" customWidth="1"/>
    <col min="1552" max="1552" width="12.7109375" style="343" customWidth="1"/>
    <col min="1553" max="1553" width="10.140625" style="343" customWidth="1"/>
    <col min="1554" max="1554" width="13.5703125" style="343" customWidth="1"/>
    <col min="1555" max="1555" width="12.5703125" style="343" customWidth="1"/>
    <col min="1556" max="1556" width="11.85546875" style="343" customWidth="1"/>
    <col min="1557" max="1557" width="12.5703125" style="343" customWidth="1"/>
    <col min="1558" max="1558" width="12.42578125" style="343" customWidth="1"/>
    <col min="1559" max="1559" width="10.85546875" style="343" customWidth="1"/>
    <col min="1560" max="1792" width="9.140625" style="343"/>
    <col min="1793" max="1793" width="4.42578125" style="343" customWidth="1"/>
    <col min="1794" max="1794" width="38.42578125" style="343" customWidth="1"/>
    <col min="1795" max="1795" width="15.7109375" style="343" customWidth="1"/>
    <col min="1796" max="1796" width="14.7109375" style="343" customWidth="1"/>
    <col min="1797" max="1797" width="10" style="343" customWidth="1"/>
    <col min="1798" max="1798" width="14.5703125" style="343" customWidth="1"/>
    <col min="1799" max="1799" width="15.5703125" style="343" customWidth="1"/>
    <col min="1800" max="1800" width="10.7109375" style="343" customWidth="1"/>
    <col min="1801" max="1801" width="14.7109375" style="343" customWidth="1"/>
    <col min="1802" max="1802" width="14.42578125" style="343" customWidth="1"/>
    <col min="1803" max="1803" width="12.140625" style="343" customWidth="1"/>
    <col min="1804" max="1804" width="11.42578125" style="343" customWidth="1"/>
    <col min="1805" max="1805" width="12" style="343" customWidth="1"/>
    <col min="1806" max="1806" width="11.7109375" style="343" customWidth="1"/>
    <col min="1807" max="1807" width="11.42578125" style="343" customWidth="1"/>
    <col min="1808" max="1808" width="12.7109375" style="343" customWidth="1"/>
    <col min="1809" max="1809" width="10.140625" style="343" customWidth="1"/>
    <col min="1810" max="1810" width="13.5703125" style="343" customWidth="1"/>
    <col min="1811" max="1811" width="12.5703125" style="343" customWidth="1"/>
    <col min="1812" max="1812" width="11.85546875" style="343" customWidth="1"/>
    <col min="1813" max="1813" width="12.5703125" style="343" customWidth="1"/>
    <col min="1814" max="1814" width="12.42578125" style="343" customWidth="1"/>
    <col min="1815" max="1815" width="10.85546875" style="343" customWidth="1"/>
    <col min="1816" max="2048" width="9.140625" style="343"/>
    <col min="2049" max="2049" width="4.42578125" style="343" customWidth="1"/>
    <col min="2050" max="2050" width="38.42578125" style="343" customWidth="1"/>
    <col min="2051" max="2051" width="15.7109375" style="343" customWidth="1"/>
    <col min="2052" max="2052" width="14.7109375" style="343" customWidth="1"/>
    <col min="2053" max="2053" width="10" style="343" customWidth="1"/>
    <col min="2054" max="2054" width="14.5703125" style="343" customWidth="1"/>
    <col min="2055" max="2055" width="15.5703125" style="343" customWidth="1"/>
    <col min="2056" max="2056" width="10.7109375" style="343" customWidth="1"/>
    <col min="2057" max="2057" width="14.7109375" style="343" customWidth="1"/>
    <col min="2058" max="2058" width="14.42578125" style="343" customWidth="1"/>
    <col min="2059" max="2059" width="12.140625" style="343" customWidth="1"/>
    <col min="2060" max="2060" width="11.42578125" style="343" customWidth="1"/>
    <col min="2061" max="2061" width="12" style="343" customWidth="1"/>
    <col min="2062" max="2062" width="11.7109375" style="343" customWidth="1"/>
    <col min="2063" max="2063" width="11.42578125" style="343" customWidth="1"/>
    <col min="2064" max="2064" width="12.7109375" style="343" customWidth="1"/>
    <col min="2065" max="2065" width="10.140625" style="343" customWidth="1"/>
    <col min="2066" max="2066" width="13.5703125" style="343" customWidth="1"/>
    <col min="2067" max="2067" width="12.5703125" style="343" customWidth="1"/>
    <col min="2068" max="2068" width="11.85546875" style="343" customWidth="1"/>
    <col min="2069" max="2069" width="12.5703125" style="343" customWidth="1"/>
    <col min="2070" max="2070" width="12.42578125" style="343" customWidth="1"/>
    <col min="2071" max="2071" width="10.85546875" style="343" customWidth="1"/>
    <col min="2072" max="2304" width="9.140625" style="343"/>
    <col min="2305" max="2305" width="4.42578125" style="343" customWidth="1"/>
    <col min="2306" max="2306" width="38.42578125" style="343" customWidth="1"/>
    <col min="2307" max="2307" width="15.7109375" style="343" customWidth="1"/>
    <col min="2308" max="2308" width="14.7109375" style="343" customWidth="1"/>
    <col min="2309" max="2309" width="10" style="343" customWidth="1"/>
    <col min="2310" max="2310" width="14.5703125" style="343" customWidth="1"/>
    <col min="2311" max="2311" width="15.5703125" style="343" customWidth="1"/>
    <col min="2312" max="2312" width="10.7109375" style="343" customWidth="1"/>
    <col min="2313" max="2313" width="14.7109375" style="343" customWidth="1"/>
    <col min="2314" max="2314" width="14.42578125" style="343" customWidth="1"/>
    <col min="2315" max="2315" width="12.140625" style="343" customWidth="1"/>
    <col min="2316" max="2316" width="11.42578125" style="343" customWidth="1"/>
    <col min="2317" max="2317" width="12" style="343" customWidth="1"/>
    <col min="2318" max="2318" width="11.7109375" style="343" customWidth="1"/>
    <col min="2319" max="2319" width="11.42578125" style="343" customWidth="1"/>
    <col min="2320" max="2320" width="12.7109375" style="343" customWidth="1"/>
    <col min="2321" max="2321" width="10.140625" style="343" customWidth="1"/>
    <col min="2322" max="2322" width="13.5703125" style="343" customWidth="1"/>
    <col min="2323" max="2323" width="12.5703125" style="343" customWidth="1"/>
    <col min="2324" max="2324" width="11.85546875" style="343" customWidth="1"/>
    <col min="2325" max="2325" width="12.5703125" style="343" customWidth="1"/>
    <col min="2326" max="2326" width="12.42578125" style="343" customWidth="1"/>
    <col min="2327" max="2327" width="10.85546875" style="343" customWidth="1"/>
    <col min="2328" max="2560" width="9.140625" style="343"/>
    <col min="2561" max="2561" width="4.42578125" style="343" customWidth="1"/>
    <col min="2562" max="2562" width="38.42578125" style="343" customWidth="1"/>
    <col min="2563" max="2563" width="15.7109375" style="343" customWidth="1"/>
    <col min="2564" max="2564" width="14.7109375" style="343" customWidth="1"/>
    <col min="2565" max="2565" width="10" style="343" customWidth="1"/>
    <col min="2566" max="2566" width="14.5703125" style="343" customWidth="1"/>
    <col min="2567" max="2567" width="15.5703125" style="343" customWidth="1"/>
    <col min="2568" max="2568" width="10.7109375" style="343" customWidth="1"/>
    <col min="2569" max="2569" width="14.7109375" style="343" customWidth="1"/>
    <col min="2570" max="2570" width="14.42578125" style="343" customWidth="1"/>
    <col min="2571" max="2571" width="12.140625" style="343" customWidth="1"/>
    <col min="2572" max="2572" width="11.42578125" style="343" customWidth="1"/>
    <col min="2573" max="2573" width="12" style="343" customWidth="1"/>
    <col min="2574" max="2574" width="11.7109375" style="343" customWidth="1"/>
    <col min="2575" max="2575" width="11.42578125" style="343" customWidth="1"/>
    <col min="2576" max="2576" width="12.7109375" style="343" customWidth="1"/>
    <col min="2577" max="2577" width="10.140625" style="343" customWidth="1"/>
    <col min="2578" max="2578" width="13.5703125" style="343" customWidth="1"/>
    <col min="2579" max="2579" width="12.5703125" style="343" customWidth="1"/>
    <col min="2580" max="2580" width="11.85546875" style="343" customWidth="1"/>
    <col min="2581" max="2581" width="12.5703125" style="343" customWidth="1"/>
    <col min="2582" max="2582" width="12.42578125" style="343" customWidth="1"/>
    <col min="2583" max="2583" width="10.85546875" style="343" customWidth="1"/>
    <col min="2584" max="2816" width="9.140625" style="343"/>
    <col min="2817" max="2817" width="4.42578125" style="343" customWidth="1"/>
    <col min="2818" max="2818" width="38.42578125" style="343" customWidth="1"/>
    <col min="2819" max="2819" width="15.7109375" style="343" customWidth="1"/>
    <col min="2820" max="2820" width="14.7109375" style="343" customWidth="1"/>
    <col min="2821" max="2821" width="10" style="343" customWidth="1"/>
    <col min="2822" max="2822" width="14.5703125" style="343" customWidth="1"/>
    <col min="2823" max="2823" width="15.5703125" style="343" customWidth="1"/>
    <col min="2824" max="2824" width="10.7109375" style="343" customWidth="1"/>
    <col min="2825" max="2825" width="14.7109375" style="343" customWidth="1"/>
    <col min="2826" max="2826" width="14.42578125" style="343" customWidth="1"/>
    <col min="2827" max="2827" width="12.140625" style="343" customWidth="1"/>
    <col min="2828" max="2828" width="11.42578125" style="343" customWidth="1"/>
    <col min="2829" max="2829" width="12" style="343" customWidth="1"/>
    <col min="2830" max="2830" width="11.7109375" style="343" customWidth="1"/>
    <col min="2831" max="2831" width="11.42578125" style="343" customWidth="1"/>
    <col min="2832" max="2832" width="12.7109375" style="343" customWidth="1"/>
    <col min="2833" max="2833" width="10.140625" style="343" customWidth="1"/>
    <col min="2834" max="2834" width="13.5703125" style="343" customWidth="1"/>
    <col min="2835" max="2835" width="12.5703125" style="343" customWidth="1"/>
    <col min="2836" max="2836" width="11.85546875" style="343" customWidth="1"/>
    <col min="2837" max="2837" width="12.5703125" style="343" customWidth="1"/>
    <col min="2838" max="2838" width="12.42578125" style="343" customWidth="1"/>
    <col min="2839" max="2839" width="10.85546875" style="343" customWidth="1"/>
    <col min="2840" max="3072" width="9.140625" style="343"/>
    <col min="3073" max="3073" width="4.42578125" style="343" customWidth="1"/>
    <col min="3074" max="3074" width="38.42578125" style="343" customWidth="1"/>
    <col min="3075" max="3075" width="15.7109375" style="343" customWidth="1"/>
    <col min="3076" max="3076" width="14.7109375" style="343" customWidth="1"/>
    <col min="3077" max="3077" width="10" style="343" customWidth="1"/>
    <col min="3078" max="3078" width="14.5703125" style="343" customWidth="1"/>
    <col min="3079" max="3079" width="15.5703125" style="343" customWidth="1"/>
    <col min="3080" max="3080" width="10.7109375" style="343" customWidth="1"/>
    <col min="3081" max="3081" width="14.7109375" style="343" customWidth="1"/>
    <col min="3082" max="3082" width="14.42578125" style="343" customWidth="1"/>
    <col min="3083" max="3083" width="12.140625" style="343" customWidth="1"/>
    <col min="3084" max="3084" width="11.42578125" style="343" customWidth="1"/>
    <col min="3085" max="3085" width="12" style="343" customWidth="1"/>
    <col min="3086" max="3086" width="11.7109375" style="343" customWidth="1"/>
    <col min="3087" max="3087" width="11.42578125" style="343" customWidth="1"/>
    <col min="3088" max="3088" width="12.7109375" style="343" customWidth="1"/>
    <col min="3089" max="3089" width="10.140625" style="343" customWidth="1"/>
    <col min="3090" max="3090" width="13.5703125" style="343" customWidth="1"/>
    <col min="3091" max="3091" width="12.5703125" style="343" customWidth="1"/>
    <col min="3092" max="3092" width="11.85546875" style="343" customWidth="1"/>
    <col min="3093" max="3093" width="12.5703125" style="343" customWidth="1"/>
    <col min="3094" max="3094" width="12.42578125" style="343" customWidth="1"/>
    <col min="3095" max="3095" width="10.85546875" style="343" customWidth="1"/>
    <col min="3096" max="3328" width="9.140625" style="343"/>
    <col min="3329" max="3329" width="4.42578125" style="343" customWidth="1"/>
    <col min="3330" max="3330" width="38.42578125" style="343" customWidth="1"/>
    <col min="3331" max="3331" width="15.7109375" style="343" customWidth="1"/>
    <col min="3332" max="3332" width="14.7109375" style="343" customWidth="1"/>
    <col min="3333" max="3333" width="10" style="343" customWidth="1"/>
    <col min="3334" max="3334" width="14.5703125" style="343" customWidth="1"/>
    <col min="3335" max="3335" width="15.5703125" style="343" customWidth="1"/>
    <col min="3336" max="3336" width="10.7109375" style="343" customWidth="1"/>
    <col min="3337" max="3337" width="14.7109375" style="343" customWidth="1"/>
    <col min="3338" max="3338" width="14.42578125" style="343" customWidth="1"/>
    <col min="3339" max="3339" width="12.140625" style="343" customWidth="1"/>
    <col min="3340" max="3340" width="11.42578125" style="343" customWidth="1"/>
    <col min="3341" max="3341" width="12" style="343" customWidth="1"/>
    <col min="3342" max="3342" width="11.7109375" style="343" customWidth="1"/>
    <col min="3343" max="3343" width="11.42578125" style="343" customWidth="1"/>
    <col min="3344" max="3344" width="12.7109375" style="343" customWidth="1"/>
    <col min="3345" max="3345" width="10.140625" style="343" customWidth="1"/>
    <col min="3346" max="3346" width="13.5703125" style="343" customWidth="1"/>
    <col min="3347" max="3347" width="12.5703125" style="343" customWidth="1"/>
    <col min="3348" max="3348" width="11.85546875" style="343" customWidth="1"/>
    <col min="3349" max="3349" width="12.5703125" style="343" customWidth="1"/>
    <col min="3350" max="3350" width="12.42578125" style="343" customWidth="1"/>
    <col min="3351" max="3351" width="10.85546875" style="343" customWidth="1"/>
    <col min="3352" max="3584" width="9.140625" style="343"/>
    <col min="3585" max="3585" width="4.42578125" style="343" customWidth="1"/>
    <col min="3586" max="3586" width="38.42578125" style="343" customWidth="1"/>
    <col min="3587" max="3587" width="15.7109375" style="343" customWidth="1"/>
    <col min="3588" max="3588" width="14.7109375" style="343" customWidth="1"/>
    <col min="3589" max="3589" width="10" style="343" customWidth="1"/>
    <col min="3590" max="3590" width="14.5703125" style="343" customWidth="1"/>
    <col min="3591" max="3591" width="15.5703125" style="343" customWidth="1"/>
    <col min="3592" max="3592" width="10.7109375" style="343" customWidth="1"/>
    <col min="3593" max="3593" width="14.7109375" style="343" customWidth="1"/>
    <col min="3594" max="3594" width="14.42578125" style="343" customWidth="1"/>
    <col min="3595" max="3595" width="12.140625" style="343" customWidth="1"/>
    <col min="3596" max="3596" width="11.42578125" style="343" customWidth="1"/>
    <col min="3597" max="3597" width="12" style="343" customWidth="1"/>
    <col min="3598" max="3598" width="11.7109375" style="343" customWidth="1"/>
    <col min="3599" max="3599" width="11.42578125" style="343" customWidth="1"/>
    <col min="3600" max="3600" width="12.7109375" style="343" customWidth="1"/>
    <col min="3601" max="3601" width="10.140625" style="343" customWidth="1"/>
    <col min="3602" max="3602" width="13.5703125" style="343" customWidth="1"/>
    <col min="3603" max="3603" width="12.5703125" style="343" customWidth="1"/>
    <col min="3604" max="3604" width="11.85546875" style="343" customWidth="1"/>
    <col min="3605" max="3605" width="12.5703125" style="343" customWidth="1"/>
    <col min="3606" max="3606" width="12.42578125" style="343" customWidth="1"/>
    <col min="3607" max="3607" width="10.85546875" style="343" customWidth="1"/>
    <col min="3608" max="3840" width="9.140625" style="343"/>
    <col min="3841" max="3841" width="4.42578125" style="343" customWidth="1"/>
    <col min="3842" max="3842" width="38.42578125" style="343" customWidth="1"/>
    <col min="3843" max="3843" width="15.7109375" style="343" customWidth="1"/>
    <col min="3844" max="3844" width="14.7109375" style="343" customWidth="1"/>
    <col min="3845" max="3845" width="10" style="343" customWidth="1"/>
    <col min="3846" max="3846" width="14.5703125" style="343" customWidth="1"/>
    <col min="3847" max="3847" width="15.5703125" style="343" customWidth="1"/>
    <col min="3848" max="3848" width="10.7109375" style="343" customWidth="1"/>
    <col min="3849" max="3849" width="14.7109375" style="343" customWidth="1"/>
    <col min="3850" max="3850" width="14.42578125" style="343" customWidth="1"/>
    <col min="3851" max="3851" width="12.140625" style="343" customWidth="1"/>
    <col min="3852" max="3852" width="11.42578125" style="343" customWidth="1"/>
    <col min="3853" max="3853" width="12" style="343" customWidth="1"/>
    <col min="3854" max="3854" width="11.7109375" style="343" customWidth="1"/>
    <col min="3855" max="3855" width="11.42578125" style="343" customWidth="1"/>
    <col min="3856" max="3856" width="12.7109375" style="343" customWidth="1"/>
    <col min="3857" max="3857" width="10.140625" style="343" customWidth="1"/>
    <col min="3858" max="3858" width="13.5703125" style="343" customWidth="1"/>
    <col min="3859" max="3859" width="12.5703125" style="343" customWidth="1"/>
    <col min="3860" max="3860" width="11.85546875" style="343" customWidth="1"/>
    <col min="3861" max="3861" width="12.5703125" style="343" customWidth="1"/>
    <col min="3862" max="3862" width="12.42578125" style="343" customWidth="1"/>
    <col min="3863" max="3863" width="10.85546875" style="343" customWidth="1"/>
    <col min="3864" max="4096" width="9.140625" style="343"/>
    <col min="4097" max="4097" width="4.42578125" style="343" customWidth="1"/>
    <col min="4098" max="4098" width="38.42578125" style="343" customWidth="1"/>
    <col min="4099" max="4099" width="15.7109375" style="343" customWidth="1"/>
    <col min="4100" max="4100" width="14.7109375" style="343" customWidth="1"/>
    <col min="4101" max="4101" width="10" style="343" customWidth="1"/>
    <col min="4102" max="4102" width="14.5703125" style="343" customWidth="1"/>
    <col min="4103" max="4103" width="15.5703125" style="343" customWidth="1"/>
    <col min="4104" max="4104" width="10.7109375" style="343" customWidth="1"/>
    <col min="4105" max="4105" width="14.7109375" style="343" customWidth="1"/>
    <col min="4106" max="4106" width="14.42578125" style="343" customWidth="1"/>
    <col min="4107" max="4107" width="12.140625" style="343" customWidth="1"/>
    <col min="4108" max="4108" width="11.42578125" style="343" customWidth="1"/>
    <col min="4109" max="4109" width="12" style="343" customWidth="1"/>
    <col min="4110" max="4110" width="11.7109375" style="343" customWidth="1"/>
    <col min="4111" max="4111" width="11.42578125" style="343" customWidth="1"/>
    <col min="4112" max="4112" width="12.7109375" style="343" customWidth="1"/>
    <col min="4113" max="4113" width="10.140625" style="343" customWidth="1"/>
    <col min="4114" max="4114" width="13.5703125" style="343" customWidth="1"/>
    <col min="4115" max="4115" width="12.5703125" style="343" customWidth="1"/>
    <col min="4116" max="4116" width="11.85546875" style="343" customWidth="1"/>
    <col min="4117" max="4117" width="12.5703125" style="343" customWidth="1"/>
    <col min="4118" max="4118" width="12.42578125" style="343" customWidth="1"/>
    <col min="4119" max="4119" width="10.85546875" style="343" customWidth="1"/>
    <col min="4120" max="4352" width="9.140625" style="343"/>
    <col min="4353" max="4353" width="4.42578125" style="343" customWidth="1"/>
    <col min="4354" max="4354" width="38.42578125" style="343" customWidth="1"/>
    <col min="4355" max="4355" width="15.7109375" style="343" customWidth="1"/>
    <col min="4356" max="4356" width="14.7109375" style="343" customWidth="1"/>
    <col min="4357" max="4357" width="10" style="343" customWidth="1"/>
    <col min="4358" max="4358" width="14.5703125" style="343" customWidth="1"/>
    <col min="4359" max="4359" width="15.5703125" style="343" customWidth="1"/>
    <col min="4360" max="4360" width="10.7109375" style="343" customWidth="1"/>
    <col min="4361" max="4361" width="14.7109375" style="343" customWidth="1"/>
    <col min="4362" max="4362" width="14.42578125" style="343" customWidth="1"/>
    <col min="4363" max="4363" width="12.140625" style="343" customWidth="1"/>
    <col min="4364" max="4364" width="11.42578125" style="343" customWidth="1"/>
    <col min="4365" max="4365" width="12" style="343" customWidth="1"/>
    <col min="4366" max="4366" width="11.7109375" style="343" customWidth="1"/>
    <col min="4367" max="4367" width="11.42578125" style="343" customWidth="1"/>
    <col min="4368" max="4368" width="12.7109375" style="343" customWidth="1"/>
    <col min="4369" max="4369" width="10.140625" style="343" customWidth="1"/>
    <col min="4370" max="4370" width="13.5703125" style="343" customWidth="1"/>
    <col min="4371" max="4371" width="12.5703125" style="343" customWidth="1"/>
    <col min="4372" max="4372" width="11.85546875" style="343" customWidth="1"/>
    <col min="4373" max="4373" width="12.5703125" style="343" customWidth="1"/>
    <col min="4374" max="4374" width="12.42578125" style="343" customWidth="1"/>
    <col min="4375" max="4375" width="10.85546875" style="343" customWidth="1"/>
    <col min="4376" max="4608" width="9.140625" style="343"/>
    <col min="4609" max="4609" width="4.42578125" style="343" customWidth="1"/>
    <col min="4610" max="4610" width="38.42578125" style="343" customWidth="1"/>
    <col min="4611" max="4611" width="15.7109375" style="343" customWidth="1"/>
    <col min="4612" max="4612" width="14.7109375" style="343" customWidth="1"/>
    <col min="4613" max="4613" width="10" style="343" customWidth="1"/>
    <col min="4614" max="4614" width="14.5703125" style="343" customWidth="1"/>
    <col min="4615" max="4615" width="15.5703125" style="343" customWidth="1"/>
    <col min="4616" max="4616" width="10.7109375" style="343" customWidth="1"/>
    <col min="4617" max="4617" width="14.7109375" style="343" customWidth="1"/>
    <col min="4618" max="4618" width="14.42578125" style="343" customWidth="1"/>
    <col min="4619" max="4619" width="12.140625" style="343" customWidth="1"/>
    <col min="4620" max="4620" width="11.42578125" style="343" customWidth="1"/>
    <col min="4621" max="4621" width="12" style="343" customWidth="1"/>
    <col min="4622" max="4622" width="11.7109375" style="343" customWidth="1"/>
    <col min="4623" max="4623" width="11.42578125" style="343" customWidth="1"/>
    <col min="4624" max="4624" width="12.7109375" style="343" customWidth="1"/>
    <col min="4625" max="4625" width="10.140625" style="343" customWidth="1"/>
    <col min="4626" max="4626" width="13.5703125" style="343" customWidth="1"/>
    <col min="4627" max="4627" width="12.5703125" style="343" customWidth="1"/>
    <col min="4628" max="4628" width="11.85546875" style="343" customWidth="1"/>
    <col min="4629" max="4629" width="12.5703125" style="343" customWidth="1"/>
    <col min="4630" max="4630" width="12.42578125" style="343" customWidth="1"/>
    <col min="4631" max="4631" width="10.85546875" style="343" customWidth="1"/>
    <col min="4632" max="4864" width="9.140625" style="343"/>
    <col min="4865" max="4865" width="4.42578125" style="343" customWidth="1"/>
    <col min="4866" max="4866" width="38.42578125" style="343" customWidth="1"/>
    <col min="4867" max="4867" width="15.7109375" style="343" customWidth="1"/>
    <col min="4868" max="4868" width="14.7109375" style="343" customWidth="1"/>
    <col min="4869" max="4869" width="10" style="343" customWidth="1"/>
    <col min="4870" max="4870" width="14.5703125" style="343" customWidth="1"/>
    <col min="4871" max="4871" width="15.5703125" style="343" customWidth="1"/>
    <col min="4872" max="4872" width="10.7109375" style="343" customWidth="1"/>
    <col min="4873" max="4873" width="14.7109375" style="343" customWidth="1"/>
    <col min="4874" max="4874" width="14.42578125" style="343" customWidth="1"/>
    <col min="4875" max="4875" width="12.140625" style="343" customWidth="1"/>
    <col min="4876" max="4876" width="11.42578125" style="343" customWidth="1"/>
    <col min="4877" max="4877" width="12" style="343" customWidth="1"/>
    <col min="4878" max="4878" width="11.7109375" style="343" customWidth="1"/>
    <col min="4879" max="4879" width="11.42578125" style="343" customWidth="1"/>
    <col min="4880" max="4880" width="12.7109375" style="343" customWidth="1"/>
    <col min="4881" max="4881" width="10.140625" style="343" customWidth="1"/>
    <col min="4882" max="4882" width="13.5703125" style="343" customWidth="1"/>
    <col min="4883" max="4883" width="12.5703125" style="343" customWidth="1"/>
    <col min="4884" max="4884" width="11.85546875" style="343" customWidth="1"/>
    <col min="4885" max="4885" width="12.5703125" style="343" customWidth="1"/>
    <col min="4886" max="4886" width="12.42578125" style="343" customWidth="1"/>
    <col min="4887" max="4887" width="10.85546875" style="343" customWidth="1"/>
    <col min="4888" max="5120" width="9.140625" style="343"/>
    <col min="5121" max="5121" width="4.42578125" style="343" customWidth="1"/>
    <col min="5122" max="5122" width="38.42578125" style="343" customWidth="1"/>
    <col min="5123" max="5123" width="15.7109375" style="343" customWidth="1"/>
    <col min="5124" max="5124" width="14.7109375" style="343" customWidth="1"/>
    <col min="5125" max="5125" width="10" style="343" customWidth="1"/>
    <col min="5126" max="5126" width="14.5703125" style="343" customWidth="1"/>
    <col min="5127" max="5127" width="15.5703125" style="343" customWidth="1"/>
    <col min="5128" max="5128" width="10.7109375" style="343" customWidth="1"/>
    <col min="5129" max="5129" width="14.7109375" style="343" customWidth="1"/>
    <col min="5130" max="5130" width="14.42578125" style="343" customWidth="1"/>
    <col min="5131" max="5131" width="12.140625" style="343" customWidth="1"/>
    <col min="5132" max="5132" width="11.42578125" style="343" customWidth="1"/>
    <col min="5133" max="5133" width="12" style="343" customWidth="1"/>
    <col min="5134" max="5134" width="11.7109375" style="343" customWidth="1"/>
    <col min="5135" max="5135" width="11.42578125" style="343" customWidth="1"/>
    <col min="5136" max="5136" width="12.7109375" style="343" customWidth="1"/>
    <col min="5137" max="5137" width="10.140625" style="343" customWidth="1"/>
    <col min="5138" max="5138" width="13.5703125" style="343" customWidth="1"/>
    <col min="5139" max="5139" width="12.5703125" style="343" customWidth="1"/>
    <col min="5140" max="5140" width="11.85546875" style="343" customWidth="1"/>
    <col min="5141" max="5141" width="12.5703125" style="343" customWidth="1"/>
    <col min="5142" max="5142" width="12.42578125" style="343" customWidth="1"/>
    <col min="5143" max="5143" width="10.85546875" style="343" customWidth="1"/>
    <col min="5144" max="5376" width="9.140625" style="343"/>
    <col min="5377" max="5377" width="4.42578125" style="343" customWidth="1"/>
    <col min="5378" max="5378" width="38.42578125" style="343" customWidth="1"/>
    <col min="5379" max="5379" width="15.7109375" style="343" customWidth="1"/>
    <col min="5380" max="5380" width="14.7109375" style="343" customWidth="1"/>
    <col min="5381" max="5381" width="10" style="343" customWidth="1"/>
    <col min="5382" max="5382" width="14.5703125" style="343" customWidth="1"/>
    <col min="5383" max="5383" width="15.5703125" style="343" customWidth="1"/>
    <col min="5384" max="5384" width="10.7109375" style="343" customWidth="1"/>
    <col min="5385" max="5385" width="14.7109375" style="343" customWidth="1"/>
    <col min="5386" max="5386" width="14.42578125" style="343" customWidth="1"/>
    <col min="5387" max="5387" width="12.140625" style="343" customWidth="1"/>
    <col min="5388" max="5388" width="11.42578125" style="343" customWidth="1"/>
    <col min="5389" max="5389" width="12" style="343" customWidth="1"/>
    <col min="5390" max="5390" width="11.7109375" style="343" customWidth="1"/>
    <col min="5391" max="5391" width="11.42578125" style="343" customWidth="1"/>
    <col min="5392" max="5392" width="12.7109375" style="343" customWidth="1"/>
    <col min="5393" max="5393" width="10.140625" style="343" customWidth="1"/>
    <col min="5394" max="5394" width="13.5703125" style="343" customWidth="1"/>
    <col min="5395" max="5395" width="12.5703125" style="343" customWidth="1"/>
    <col min="5396" max="5396" width="11.85546875" style="343" customWidth="1"/>
    <col min="5397" max="5397" width="12.5703125" style="343" customWidth="1"/>
    <col min="5398" max="5398" width="12.42578125" style="343" customWidth="1"/>
    <col min="5399" max="5399" width="10.85546875" style="343" customWidth="1"/>
    <col min="5400" max="5632" width="9.140625" style="343"/>
    <col min="5633" max="5633" width="4.42578125" style="343" customWidth="1"/>
    <col min="5634" max="5634" width="38.42578125" style="343" customWidth="1"/>
    <col min="5635" max="5635" width="15.7109375" style="343" customWidth="1"/>
    <col min="5636" max="5636" width="14.7109375" style="343" customWidth="1"/>
    <col min="5637" max="5637" width="10" style="343" customWidth="1"/>
    <col min="5638" max="5638" width="14.5703125" style="343" customWidth="1"/>
    <col min="5639" max="5639" width="15.5703125" style="343" customWidth="1"/>
    <col min="5640" max="5640" width="10.7109375" style="343" customWidth="1"/>
    <col min="5641" max="5641" width="14.7109375" style="343" customWidth="1"/>
    <col min="5642" max="5642" width="14.42578125" style="343" customWidth="1"/>
    <col min="5643" max="5643" width="12.140625" style="343" customWidth="1"/>
    <col min="5644" max="5644" width="11.42578125" style="343" customWidth="1"/>
    <col min="5645" max="5645" width="12" style="343" customWidth="1"/>
    <col min="5646" max="5646" width="11.7109375" style="343" customWidth="1"/>
    <col min="5647" max="5647" width="11.42578125" style="343" customWidth="1"/>
    <col min="5648" max="5648" width="12.7109375" style="343" customWidth="1"/>
    <col min="5649" max="5649" width="10.140625" style="343" customWidth="1"/>
    <col min="5650" max="5650" width="13.5703125" style="343" customWidth="1"/>
    <col min="5651" max="5651" width="12.5703125" style="343" customWidth="1"/>
    <col min="5652" max="5652" width="11.85546875" style="343" customWidth="1"/>
    <col min="5653" max="5653" width="12.5703125" style="343" customWidth="1"/>
    <col min="5654" max="5654" width="12.42578125" style="343" customWidth="1"/>
    <col min="5655" max="5655" width="10.85546875" style="343" customWidth="1"/>
    <col min="5656" max="5888" width="9.140625" style="343"/>
    <col min="5889" max="5889" width="4.42578125" style="343" customWidth="1"/>
    <col min="5890" max="5890" width="38.42578125" style="343" customWidth="1"/>
    <col min="5891" max="5891" width="15.7109375" style="343" customWidth="1"/>
    <col min="5892" max="5892" width="14.7109375" style="343" customWidth="1"/>
    <col min="5893" max="5893" width="10" style="343" customWidth="1"/>
    <col min="5894" max="5894" width="14.5703125" style="343" customWidth="1"/>
    <col min="5895" max="5895" width="15.5703125" style="343" customWidth="1"/>
    <col min="5896" max="5896" width="10.7109375" style="343" customWidth="1"/>
    <col min="5897" max="5897" width="14.7109375" style="343" customWidth="1"/>
    <col min="5898" max="5898" width="14.42578125" style="343" customWidth="1"/>
    <col min="5899" max="5899" width="12.140625" style="343" customWidth="1"/>
    <col min="5900" max="5900" width="11.42578125" style="343" customWidth="1"/>
    <col min="5901" max="5901" width="12" style="343" customWidth="1"/>
    <col min="5902" max="5902" width="11.7109375" style="343" customWidth="1"/>
    <col min="5903" max="5903" width="11.42578125" style="343" customWidth="1"/>
    <col min="5904" max="5904" width="12.7109375" style="343" customWidth="1"/>
    <col min="5905" max="5905" width="10.140625" style="343" customWidth="1"/>
    <col min="5906" max="5906" width="13.5703125" style="343" customWidth="1"/>
    <col min="5907" max="5907" width="12.5703125" style="343" customWidth="1"/>
    <col min="5908" max="5908" width="11.85546875" style="343" customWidth="1"/>
    <col min="5909" max="5909" width="12.5703125" style="343" customWidth="1"/>
    <col min="5910" max="5910" width="12.42578125" style="343" customWidth="1"/>
    <col min="5911" max="5911" width="10.85546875" style="343" customWidth="1"/>
    <col min="5912" max="6144" width="9.140625" style="343"/>
    <col min="6145" max="6145" width="4.42578125" style="343" customWidth="1"/>
    <col min="6146" max="6146" width="38.42578125" style="343" customWidth="1"/>
    <col min="6147" max="6147" width="15.7109375" style="343" customWidth="1"/>
    <col min="6148" max="6148" width="14.7109375" style="343" customWidth="1"/>
    <col min="6149" max="6149" width="10" style="343" customWidth="1"/>
    <col min="6150" max="6150" width="14.5703125" style="343" customWidth="1"/>
    <col min="6151" max="6151" width="15.5703125" style="343" customWidth="1"/>
    <col min="6152" max="6152" width="10.7109375" style="343" customWidth="1"/>
    <col min="6153" max="6153" width="14.7109375" style="343" customWidth="1"/>
    <col min="6154" max="6154" width="14.42578125" style="343" customWidth="1"/>
    <col min="6155" max="6155" width="12.140625" style="343" customWidth="1"/>
    <col min="6156" max="6156" width="11.42578125" style="343" customWidth="1"/>
    <col min="6157" max="6157" width="12" style="343" customWidth="1"/>
    <col min="6158" max="6158" width="11.7109375" style="343" customWidth="1"/>
    <col min="6159" max="6159" width="11.42578125" style="343" customWidth="1"/>
    <col min="6160" max="6160" width="12.7109375" style="343" customWidth="1"/>
    <col min="6161" max="6161" width="10.140625" style="343" customWidth="1"/>
    <col min="6162" max="6162" width="13.5703125" style="343" customWidth="1"/>
    <col min="6163" max="6163" width="12.5703125" style="343" customWidth="1"/>
    <col min="6164" max="6164" width="11.85546875" style="343" customWidth="1"/>
    <col min="6165" max="6165" width="12.5703125" style="343" customWidth="1"/>
    <col min="6166" max="6166" width="12.42578125" style="343" customWidth="1"/>
    <col min="6167" max="6167" width="10.85546875" style="343" customWidth="1"/>
    <col min="6168" max="6400" width="9.140625" style="343"/>
    <col min="6401" max="6401" width="4.42578125" style="343" customWidth="1"/>
    <col min="6402" max="6402" width="38.42578125" style="343" customWidth="1"/>
    <col min="6403" max="6403" width="15.7109375" style="343" customWidth="1"/>
    <col min="6404" max="6404" width="14.7109375" style="343" customWidth="1"/>
    <col min="6405" max="6405" width="10" style="343" customWidth="1"/>
    <col min="6406" max="6406" width="14.5703125" style="343" customWidth="1"/>
    <col min="6407" max="6407" width="15.5703125" style="343" customWidth="1"/>
    <col min="6408" max="6408" width="10.7109375" style="343" customWidth="1"/>
    <col min="6409" max="6409" width="14.7109375" style="343" customWidth="1"/>
    <col min="6410" max="6410" width="14.42578125" style="343" customWidth="1"/>
    <col min="6411" max="6411" width="12.140625" style="343" customWidth="1"/>
    <col min="6412" max="6412" width="11.42578125" style="343" customWidth="1"/>
    <col min="6413" max="6413" width="12" style="343" customWidth="1"/>
    <col min="6414" max="6414" width="11.7109375" style="343" customWidth="1"/>
    <col min="6415" max="6415" width="11.42578125" style="343" customWidth="1"/>
    <col min="6416" max="6416" width="12.7109375" style="343" customWidth="1"/>
    <col min="6417" max="6417" width="10.140625" style="343" customWidth="1"/>
    <col min="6418" max="6418" width="13.5703125" style="343" customWidth="1"/>
    <col min="6419" max="6419" width="12.5703125" style="343" customWidth="1"/>
    <col min="6420" max="6420" width="11.85546875" style="343" customWidth="1"/>
    <col min="6421" max="6421" width="12.5703125" style="343" customWidth="1"/>
    <col min="6422" max="6422" width="12.42578125" style="343" customWidth="1"/>
    <col min="6423" max="6423" width="10.85546875" style="343" customWidth="1"/>
    <col min="6424" max="6656" width="9.140625" style="343"/>
    <col min="6657" max="6657" width="4.42578125" style="343" customWidth="1"/>
    <col min="6658" max="6658" width="38.42578125" style="343" customWidth="1"/>
    <col min="6659" max="6659" width="15.7109375" style="343" customWidth="1"/>
    <col min="6660" max="6660" width="14.7109375" style="343" customWidth="1"/>
    <col min="6661" max="6661" width="10" style="343" customWidth="1"/>
    <col min="6662" max="6662" width="14.5703125" style="343" customWidth="1"/>
    <col min="6663" max="6663" width="15.5703125" style="343" customWidth="1"/>
    <col min="6664" max="6664" width="10.7109375" style="343" customWidth="1"/>
    <col min="6665" max="6665" width="14.7109375" style="343" customWidth="1"/>
    <col min="6666" max="6666" width="14.42578125" style="343" customWidth="1"/>
    <col min="6667" max="6667" width="12.140625" style="343" customWidth="1"/>
    <col min="6668" max="6668" width="11.42578125" style="343" customWidth="1"/>
    <col min="6669" max="6669" width="12" style="343" customWidth="1"/>
    <col min="6670" max="6670" width="11.7109375" style="343" customWidth="1"/>
    <col min="6671" max="6671" width="11.42578125" style="343" customWidth="1"/>
    <col min="6672" max="6672" width="12.7109375" style="343" customWidth="1"/>
    <col min="6673" max="6673" width="10.140625" style="343" customWidth="1"/>
    <col min="6674" max="6674" width="13.5703125" style="343" customWidth="1"/>
    <col min="6675" max="6675" width="12.5703125" style="343" customWidth="1"/>
    <col min="6676" max="6676" width="11.85546875" style="343" customWidth="1"/>
    <col min="6677" max="6677" width="12.5703125" style="343" customWidth="1"/>
    <col min="6678" max="6678" width="12.42578125" style="343" customWidth="1"/>
    <col min="6679" max="6679" width="10.85546875" style="343" customWidth="1"/>
    <col min="6680" max="6912" width="9.140625" style="343"/>
    <col min="6913" max="6913" width="4.42578125" style="343" customWidth="1"/>
    <col min="6914" max="6914" width="38.42578125" style="343" customWidth="1"/>
    <col min="6915" max="6915" width="15.7109375" style="343" customWidth="1"/>
    <col min="6916" max="6916" width="14.7109375" style="343" customWidth="1"/>
    <col min="6917" max="6917" width="10" style="343" customWidth="1"/>
    <col min="6918" max="6918" width="14.5703125" style="343" customWidth="1"/>
    <col min="6919" max="6919" width="15.5703125" style="343" customWidth="1"/>
    <col min="6920" max="6920" width="10.7109375" style="343" customWidth="1"/>
    <col min="6921" max="6921" width="14.7109375" style="343" customWidth="1"/>
    <col min="6922" max="6922" width="14.42578125" style="343" customWidth="1"/>
    <col min="6923" max="6923" width="12.140625" style="343" customWidth="1"/>
    <col min="6924" max="6924" width="11.42578125" style="343" customWidth="1"/>
    <col min="6925" max="6925" width="12" style="343" customWidth="1"/>
    <col min="6926" max="6926" width="11.7109375" style="343" customWidth="1"/>
    <col min="6927" max="6927" width="11.42578125" style="343" customWidth="1"/>
    <col min="6928" max="6928" width="12.7109375" style="343" customWidth="1"/>
    <col min="6929" max="6929" width="10.140625" style="343" customWidth="1"/>
    <col min="6930" max="6930" width="13.5703125" style="343" customWidth="1"/>
    <col min="6931" max="6931" width="12.5703125" style="343" customWidth="1"/>
    <col min="6932" max="6932" width="11.85546875" style="343" customWidth="1"/>
    <col min="6933" max="6933" width="12.5703125" style="343" customWidth="1"/>
    <col min="6934" max="6934" width="12.42578125" style="343" customWidth="1"/>
    <col min="6935" max="6935" width="10.85546875" style="343" customWidth="1"/>
    <col min="6936" max="7168" width="9.140625" style="343"/>
    <col min="7169" max="7169" width="4.42578125" style="343" customWidth="1"/>
    <col min="7170" max="7170" width="38.42578125" style="343" customWidth="1"/>
    <col min="7171" max="7171" width="15.7109375" style="343" customWidth="1"/>
    <col min="7172" max="7172" width="14.7109375" style="343" customWidth="1"/>
    <col min="7173" max="7173" width="10" style="343" customWidth="1"/>
    <col min="7174" max="7174" width="14.5703125" style="343" customWidth="1"/>
    <col min="7175" max="7175" width="15.5703125" style="343" customWidth="1"/>
    <col min="7176" max="7176" width="10.7109375" style="343" customWidth="1"/>
    <col min="7177" max="7177" width="14.7109375" style="343" customWidth="1"/>
    <col min="7178" max="7178" width="14.42578125" style="343" customWidth="1"/>
    <col min="7179" max="7179" width="12.140625" style="343" customWidth="1"/>
    <col min="7180" max="7180" width="11.42578125" style="343" customWidth="1"/>
    <col min="7181" max="7181" width="12" style="343" customWidth="1"/>
    <col min="7182" max="7182" width="11.7109375" style="343" customWidth="1"/>
    <col min="7183" max="7183" width="11.42578125" style="343" customWidth="1"/>
    <col min="7184" max="7184" width="12.7109375" style="343" customWidth="1"/>
    <col min="7185" max="7185" width="10.140625" style="343" customWidth="1"/>
    <col min="7186" max="7186" width="13.5703125" style="343" customWidth="1"/>
    <col min="7187" max="7187" width="12.5703125" style="343" customWidth="1"/>
    <col min="7188" max="7188" width="11.85546875" style="343" customWidth="1"/>
    <col min="7189" max="7189" width="12.5703125" style="343" customWidth="1"/>
    <col min="7190" max="7190" width="12.42578125" style="343" customWidth="1"/>
    <col min="7191" max="7191" width="10.85546875" style="343" customWidth="1"/>
    <col min="7192" max="7424" width="9.140625" style="343"/>
    <col min="7425" max="7425" width="4.42578125" style="343" customWidth="1"/>
    <col min="7426" max="7426" width="38.42578125" style="343" customWidth="1"/>
    <col min="7427" max="7427" width="15.7109375" style="343" customWidth="1"/>
    <col min="7428" max="7428" width="14.7109375" style="343" customWidth="1"/>
    <col min="7429" max="7429" width="10" style="343" customWidth="1"/>
    <col min="7430" max="7430" width="14.5703125" style="343" customWidth="1"/>
    <col min="7431" max="7431" width="15.5703125" style="343" customWidth="1"/>
    <col min="7432" max="7432" width="10.7109375" style="343" customWidth="1"/>
    <col min="7433" max="7433" width="14.7109375" style="343" customWidth="1"/>
    <col min="7434" max="7434" width="14.42578125" style="343" customWidth="1"/>
    <col min="7435" max="7435" width="12.140625" style="343" customWidth="1"/>
    <col min="7436" max="7436" width="11.42578125" style="343" customWidth="1"/>
    <col min="7437" max="7437" width="12" style="343" customWidth="1"/>
    <col min="7438" max="7438" width="11.7109375" style="343" customWidth="1"/>
    <col min="7439" max="7439" width="11.42578125" style="343" customWidth="1"/>
    <col min="7440" max="7440" width="12.7109375" style="343" customWidth="1"/>
    <col min="7441" max="7441" width="10.140625" style="343" customWidth="1"/>
    <col min="7442" max="7442" width="13.5703125" style="343" customWidth="1"/>
    <col min="7443" max="7443" width="12.5703125" style="343" customWidth="1"/>
    <col min="7444" max="7444" width="11.85546875" style="343" customWidth="1"/>
    <col min="7445" max="7445" width="12.5703125" style="343" customWidth="1"/>
    <col min="7446" max="7446" width="12.42578125" style="343" customWidth="1"/>
    <col min="7447" max="7447" width="10.85546875" style="343" customWidth="1"/>
    <col min="7448" max="7680" width="9.140625" style="343"/>
    <col min="7681" max="7681" width="4.42578125" style="343" customWidth="1"/>
    <col min="7682" max="7682" width="38.42578125" style="343" customWidth="1"/>
    <col min="7683" max="7683" width="15.7109375" style="343" customWidth="1"/>
    <col min="7684" max="7684" width="14.7109375" style="343" customWidth="1"/>
    <col min="7685" max="7685" width="10" style="343" customWidth="1"/>
    <col min="7686" max="7686" width="14.5703125" style="343" customWidth="1"/>
    <col min="7687" max="7687" width="15.5703125" style="343" customWidth="1"/>
    <col min="7688" max="7688" width="10.7109375" style="343" customWidth="1"/>
    <col min="7689" max="7689" width="14.7109375" style="343" customWidth="1"/>
    <col min="7690" max="7690" width="14.42578125" style="343" customWidth="1"/>
    <col min="7691" max="7691" width="12.140625" style="343" customWidth="1"/>
    <col min="7692" max="7692" width="11.42578125" style="343" customWidth="1"/>
    <col min="7693" max="7693" width="12" style="343" customWidth="1"/>
    <col min="7694" max="7694" width="11.7109375" style="343" customWidth="1"/>
    <col min="7695" max="7695" width="11.42578125" style="343" customWidth="1"/>
    <col min="7696" max="7696" width="12.7109375" style="343" customWidth="1"/>
    <col min="7697" max="7697" width="10.140625" style="343" customWidth="1"/>
    <col min="7698" max="7698" width="13.5703125" style="343" customWidth="1"/>
    <col min="7699" max="7699" width="12.5703125" style="343" customWidth="1"/>
    <col min="7700" max="7700" width="11.85546875" style="343" customWidth="1"/>
    <col min="7701" max="7701" width="12.5703125" style="343" customWidth="1"/>
    <col min="7702" max="7702" width="12.42578125" style="343" customWidth="1"/>
    <col min="7703" max="7703" width="10.85546875" style="343" customWidth="1"/>
    <col min="7704" max="7936" width="9.140625" style="343"/>
    <col min="7937" max="7937" width="4.42578125" style="343" customWidth="1"/>
    <col min="7938" max="7938" width="38.42578125" style="343" customWidth="1"/>
    <col min="7939" max="7939" width="15.7109375" style="343" customWidth="1"/>
    <col min="7940" max="7940" width="14.7109375" style="343" customWidth="1"/>
    <col min="7941" max="7941" width="10" style="343" customWidth="1"/>
    <col min="7942" max="7942" width="14.5703125" style="343" customWidth="1"/>
    <col min="7943" max="7943" width="15.5703125" style="343" customWidth="1"/>
    <col min="7944" max="7944" width="10.7109375" style="343" customWidth="1"/>
    <col min="7945" max="7945" width="14.7109375" style="343" customWidth="1"/>
    <col min="7946" max="7946" width="14.42578125" style="343" customWidth="1"/>
    <col min="7947" max="7947" width="12.140625" style="343" customWidth="1"/>
    <col min="7948" max="7948" width="11.42578125" style="343" customWidth="1"/>
    <col min="7949" max="7949" width="12" style="343" customWidth="1"/>
    <col min="7950" max="7950" width="11.7109375" style="343" customWidth="1"/>
    <col min="7951" max="7951" width="11.42578125" style="343" customWidth="1"/>
    <col min="7952" max="7952" width="12.7109375" style="343" customWidth="1"/>
    <col min="7953" max="7953" width="10.140625" style="343" customWidth="1"/>
    <col min="7954" max="7954" width="13.5703125" style="343" customWidth="1"/>
    <col min="7955" max="7955" width="12.5703125" style="343" customWidth="1"/>
    <col min="7956" max="7956" width="11.85546875" style="343" customWidth="1"/>
    <col min="7957" max="7957" width="12.5703125" style="343" customWidth="1"/>
    <col min="7958" max="7958" width="12.42578125" style="343" customWidth="1"/>
    <col min="7959" max="7959" width="10.85546875" style="343" customWidth="1"/>
    <col min="7960" max="8192" width="9.140625" style="343"/>
    <col min="8193" max="8193" width="4.42578125" style="343" customWidth="1"/>
    <col min="8194" max="8194" width="38.42578125" style="343" customWidth="1"/>
    <col min="8195" max="8195" width="15.7109375" style="343" customWidth="1"/>
    <col min="8196" max="8196" width="14.7109375" style="343" customWidth="1"/>
    <col min="8197" max="8197" width="10" style="343" customWidth="1"/>
    <col min="8198" max="8198" width="14.5703125" style="343" customWidth="1"/>
    <col min="8199" max="8199" width="15.5703125" style="343" customWidth="1"/>
    <col min="8200" max="8200" width="10.7109375" style="343" customWidth="1"/>
    <col min="8201" max="8201" width="14.7109375" style="343" customWidth="1"/>
    <col min="8202" max="8202" width="14.42578125" style="343" customWidth="1"/>
    <col min="8203" max="8203" width="12.140625" style="343" customWidth="1"/>
    <col min="8204" max="8204" width="11.42578125" style="343" customWidth="1"/>
    <col min="8205" max="8205" width="12" style="343" customWidth="1"/>
    <col min="8206" max="8206" width="11.7109375" style="343" customWidth="1"/>
    <col min="8207" max="8207" width="11.42578125" style="343" customWidth="1"/>
    <col min="8208" max="8208" width="12.7109375" style="343" customWidth="1"/>
    <col min="8209" max="8209" width="10.140625" style="343" customWidth="1"/>
    <col min="8210" max="8210" width="13.5703125" style="343" customWidth="1"/>
    <col min="8211" max="8211" width="12.5703125" style="343" customWidth="1"/>
    <col min="8212" max="8212" width="11.85546875" style="343" customWidth="1"/>
    <col min="8213" max="8213" width="12.5703125" style="343" customWidth="1"/>
    <col min="8214" max="8214" width="12.42578125" style="343" customWidth="1"/>
    <col min="8215" max="8215" width="10.85546875" style="343" customWidth="1"/>
    <col min="8216" max="8448" width="9.140625" style="343"/>
    <col min="8449" max="8449" width="4.42578125" style="343" customWidth="1"/>
    <col min="8450" max="8450" width="38.42578125" style="343" customWidth="1"/>
    <col min="8451" max="8451" width="15.7109375" style="343" customWidth="1"/>
    <col min="8452" max="8452" width="14.7109375" style="343" customWidth="1"/>
    <col min="8453" max="8453" width="10" style="343" customWidth="1"/>
    <col min="8454" max="8454" width="14.5703125" style="343" customWidth="1"/>
    <col min="8455" max="8455" width="15.5703125" style="343" customWidth="1"/>
    <col min="8456" max="8456" width="10.7109375" style="343" customWidth="1"/>
    <col min="8457" max="8457" width="14.7109375" style="343" customWidth="1"/>
    <col min="8458" max="8458" width="14.42578125" style="343" customWidth="1"/>
    <col min="8459" max="8459" width="12.140625" style="343" customWidth="1"/>
    <col min="8460" max="8460" width="11.42578125" style="343" customWidth="1"/>
    <col min="8461" max="8461" width="12" style="343" customWidth="1"/>
    <col min="8462" max="8462" width="11.7109375" style="343" customWidth="1"/>
    <col min="8463" max="8463" width="11.42578125" style="343" customWidth="1"/>
    <col min="8464" max="8464" width="12.7109375" style="343" customWidth="1"/>
    <col min="8465" max="8465" width="10.140625" style="343" customWidth="1"/>
    <col min="8466" max="8466" width="13.5703125" style="343" customWidth="1"/>
    <col min="8467" max="8467" width="12.5703125" style="343" customWidth="1"/>
    <col min="8468" max="8468" width="11.85546875" style="343" customWidth="1"/>
    <col min="8469" max="8469" width="12.5703125" style="343" customWidth="1"/>
    <col min="8470" max="8470" width="12.42578125" style="343" customWidth="1"/>
    <col min="8471" max="8471" width="10.85546875" style="343" customWidth="1"/>
    <col min="8472" max="8704" width="9.140625" style="343"/>
    <col min="8705" max="8705" width="4.42578125" style="343" customWidth="1"/>
    <col min="8706" max="8706" width="38.42578125" style="343" customWidth="1"/>
    <col min="8707" max="8707" width="15.7109375" style="343" customWidth="1"/>
    <col min="8708" max="8708" width="14.7109375" style="343" customWidth="1"/>
    <col min="8709" max="8709" width="10" style="343" customWidth="1"/>
    <col min="8710" max="8710" width="14.5703125" style="343" customWidth="1"/>
    <col min="8711" max="8711" width="15.5703125" style="343" customWidth="1"/>
    <col min="8712" max="8712" width="10.7109375" style="343" customWidth="1"/>
    <col min="8713" max="8713" width="14.7109375" style="343" customWidth="1"/>
    <col min="8714" max="8714" width="14.42578125" style="343" customWidth="1"/>
    <col min="8715" max="8715" width="12.140625" style="343" customWidth="1"/>
    <col min="8716" max="8716" width="11.42578125" style="343" customWidth="1"/>
    <col min="8717" max="8717" width="12" style="343" customWidth="1"/>
    <col min="8718" max="8718" width="11.7109375" style="343" customWidth="1"/>
    <col min="8719" max="8719" width="11.42578125" style="343" customWidth="1"/>
    <col min="8720" max="8720" width="12.7109375" style="343" customWidth="1"/>
    <col min="8721" max="8721" width="10.140625" style="343" customWidth="1"/>
    <col min="8722" max="8722" width="13.5703125" style="343" customWidth="1"/>
    <col min="8723" max="8723" width="12.5703125" style="343" customWidth="1"/>
    <col min="8724" max="8724" width="11.85546875" style="343" customWidth="1"/>
    <col min="8725" max="8725" width="12.5703125" style="343" customWidth="1"/>
    <col min="8726" max="8726" width="12.42578125" style="343" customWidth="1"/>
    <col min="8727" max="8727" width="10.85546875" style="343" customWidth="1"/>
    <col min="8728" max="8960" width="9.140625" style="343"/>
    <col min="8961" max="8961" width="4.42578125" style="343" customWidth="1"/>
    <col min="8962" max="8962" width="38.42578125" style="343" customWidth="1"/>
    <col min="8963" max="8963" width="15.7109375" style="343" customWidth="1"/>
    <col min="8964" max="8964" width="14.7109375" style="343" customWidth="1"/>
    <col min="8965" max="8965" width="10" style="343" customWidth="1"/>
    <col min="8966" max="8966" width="14.5703125" style="343" customWidth="1"/>
    <col min="8967" max="8967" width="15.5703125" style="343" customWidth="1"/>
    <col min="8968" max="8968" width="10.7109375" style="343" customWidth="1"/>
    <col min="8969" max="8969" width="14.7109375" style="343" customWidth="1"/>
    <col min="8970" max="8970" width="14.42578125" style="343" customWidth="1"/>
    <col min="8971" max="8971" width="12.140625" style="343" customWidth="1"/>
    <col min="8972" max="8972" width="11.42578125" style="343" customWidth="1"/>
    <col min="8973" max="8973" width="12" style="343" customWidth="1"/>
    <col min="8974" max="8974" width="11.7109375" style="343" customWidth="1"/>
    <col min="8975" max="8975" width="11.42578125" style="343" customWidth="1"/>
    <col min="8976" max="8976" width="12.7109375" style="343" customWidth="1"/>
    <col min="8977" max="8977" width="10.140625" style="343" customWidth="1"/>
    <col min="8978" max="8978" width="13.5703125" style="343" customWidth="1"/>
    <col min="8979" max="8979" width="12.5703125" style="343" customWidth="1"/>
    <col min="8980" max="8980" width="11.85546875" style="343" customWidth="1"/>
    <col min="8981" max="8981" width="12.5703125" style="343" customWidth="1"/>
    <col min="8982" max="8982" width="12.42578125" style="343" customWidth="1"/>
    <col min="8983" max="8983" width="10.85546875" style="343" customWidth="1"/>
    <col min="8984" max="9216" width="9.140625" style="343"/>
    <col min="9217" max="9217" width="4.42578125" style="343" customWidth="1"/>
    <col min="9218" max="9218" width="38.42578125" style="343" customWidth="1"/>
    <col min="9219" max="9219" width="15.7109375" style="343" customWidth="1"/>
    <col min="9220" max="9220" width="14.7109375" style="343" customWidth="1"/>
    <col min="9221" max="9221" width="10" style="343" customWidth="1"/>
    <col min="9222" max="9222" width="14.5703125" style="343" customWidth="1"/>
    <col min="9223" max="9223" width="15.5703125" style="343" customWidth="1"/>
    <col min="9224" max="9224" width="10.7109375" style="343" customWidth="1"/>
    <col min="9225" max="9225" width="14.7109375" style="343" customWidth="1"/>
    <col min="9226" max="9226" width="14.42578125" style="343" customWidth="1"/>
    <col min="9227" max="9227" width="12.140625" style="343" customWidth="1"/>
    <col min="9228" max="9228" width="11.42578125" style="343" customWidth="1"/>
    <col min="9229" max="9229" width="12" style="343" customWidth="1"/>
    <col min="9230" max="9230" width="11.7109375" style="343" customWidth="1"/>
    <col min="9231" max="9231" width="11.42578125" style="343" customWidth="1"/>
    <col min="9232" max="9232" width="12.7109375" style="343" customWidth="1"/>
    <col min="9233" max="9233" width="10.140625" style="343" customWidth="1"/>
    <col min="9234" max="9234" width="13.5703125" style="343" customWidth="1"/>
    <col min="9235" max="9235" width="12.5703125" style="343" customWidth="1"/>
    <col min="9236" max="9236" width="11.85546875" style="343" customWidth="1"/>
    <col min="9237" max="9237" width="12.5703125" style="343" customWidth="1"/>
    <col min="9238" max="9238" width="12.42578125" style="343" customWidth="1"/>
    <col min="9239" max="9239" width="10.85546875" style="343" customWidth="1"/>
    <col min="9240" max="9472" width="9.140625" style="343"/>
    <col min="9473" max="9473" width="4.42578125" style="343" customWidth="1"/>
    <col min="9474" max="9474" width="38.42578125" style="343" customWidth="1"/>
    <col min="9475" max="9475" width="15.7109375" style="343" customWidth="1"/>
    <col min="9476" max="9476" width="14.7109375" style="343" customWidth="1"/>
    <col min="9477" max="9477" width="10" style="343" customWidth="1"/>
    <col min="9478" max="9478" width="14.5703125" style="343" customWidth="1"/>
    <col min="9479" max="9479" width="15.5703125" style="343" customWidth="1"/>
    <col min="9480" max="9480" width="10.7109375" style="343" customWidth="1"/>
    <col min="9481" max="9481" width="14.7109375" style="343" customWidth="1"/>
    <col min="9482" max="9482" width="14.42578125" style="343" customWidth="1"/>
    <col min="9483" max="9483" width="12.140625" style="343" customWidth="1"/>
    <col min="9484" max="9484" width="11.42578125" style="343" customWidth="1"/>
    <col min="9485" max="9485" width="12" style="343" customWidth="1"/>
    <col min="9486" max="9486" width="11.7109375" style="343" customWidth="1"/>
    <col min="9487" max="9487" width="11.42578125" style="343" customWidth="1"/>
    <col min="9488" max="9488" width="12.7109375" style="343" customWidth="1"/>
    <col min="9489" max="9489" width="10.140625" style="343" customWidth="1"/>
    <col min="9490" max="9490" width="13.5703125" style="343" customWidth="1"/>
    <col min="9491" max="9491" width="12.5703125" style="343" customWidth="1"/>
    <col min="9492" max="9492" width="11.85546875" style="343" customWidth="1"/>
    <col min="9493" max="9493" width="12.5703125" style="343" customWidth="1"/>
    <col min="9494" max="9494" width="12.42578125" style="343" customWidth="1"/>
    <col min="9495" max="9495" width="10.85546875" style="343" customWidth="1"/>
    <col min="9496" max="9728" width="9.140625" style="343"/>
    <col min="9729" max="9729" width="4.42578125" style="343" customWidth="1"/>
    <col min="9730" max="9730" width="38.42578125" style="343" customWidth="1"/>
    <col min="9731" max="9731" width="15.7109375" style="343" customWidth="1"/>
    <col min="9732" max="9732" width="14.7109375" style="343" customWidth="1"/>
    <col min="9733" max="9733" width="10" style="343" customWidth="1"/>
    <col min="9734" max="9734" width="14.5703125" style="343" customWidth="1"/>
    <col min="9735" max="9735" width="15.5703125" style="343" customWidth="1"/>
    <col min="9736" max="9736" width="10.7109375" style="343" customWidth="1"/>
    <col min="9737" max="9737" width="14.7109375" style="343" customWidth="1"/>
    <col min="9738" max="9738" width="14.42578125" style="343" customWidth="1"/>
    <col min="9739" max="9739" width="12.140625" style="343" customWidth="1"/>
    <col min="9740" max="9740" width="11.42578125" style="343" customWidth="1"/>
    <col min="9741" max="9741" width="12" style="343" customWidth="1"/>
    <col min="9742" max="9742" width="11.7109375" style="343" customWidth="1"/>
    <col min="9743" max="9743" width="11.42578125" style="343" customWidth="1"/>
    <col min="9744" max="9744" width="12.7109375" style="343" customWidth="1"/>
    <col min="9745" max="9745" width="10.140625" style="343" customWidth="1"/>
    <col min="9746" max="9746" width="13.5703125" style="343" customWidth="1"/>
    <col min="9747" max="9747" width="12.5703125" style="343" customWidth="1"/>
    <col min="9748" max="9748" width="11.85546875" style="343" customWidth="1"/>
    <col min="9749" max="9749" width="12.5703125" style="343" customWidth="1"/>
    <col min="9750" max="9750" width="12.42578125" style="343" customWidth="1"/>
    <col min="9751" max="9751" width="10.85546875" style="343" customWidth="1"/>
    <col min="9752" max="9984" width="9.140625" style="343"/>
    <col min="9985" max="9985" width="4.42578125" style="343" customWidth="1"/>
    <col min="9986" max="9986" width="38.42578125" style="343" customWidth="1"/>
    <col min="9987" max="9987" width="15.7109375" style="343" customWidth="1"/>
    <col min="9988" max="9988" width="14.7109375" style="343" customWidth="1"/>
    <col min="9989" max="9989" width="10" style="343" customWidth="1"/>
    <col min="9990" max="9990" width="14.5703125" style="343" customWidth="1"/>
    <col min="9991" max="9991" width="15.5703125" style="343" customWidth="1"/>
    <col min="9992" max="9992" width="10.7109375" style="343" customWidth="1"/>
    <col min="9993" max="9993" width="14.7109375" style="343" customWidth="1"/>
    <col min="9994" max="9994" width="14.42578125" style="343" customWidth="1"/>
    <col min="9995" max="9995" width="12.140625" style="343" customWidth="1"/>
    <col min="9996" max="9996" width="11.42578125" style="343" customWidth="1"/>
    <col min="9997" max="9997" width="12" style="343" customWidth="1"/>
    <col min="9998" max="9998" width="11.7109375" style="343" customWidth="1"/>
    <col min="9999" max="9999" width="11.42578125" style="343" customWidth="1"/>
    <col min="10000" max="10000" width="12.7109375" style="343" customWidth="1"/>
    <col min="10001" max="10001" width="10.140625" style="343" customWidth="1"/>
    <col min="10002" max="10002" width="13.5703125" style="343" customWidth="1"/>
    <col min="10003" max="10003" width="12.5703125" style="343" customWidth="1"/>
    <col min="10004" max="10004" width="11.85546875" style="343" customWidth="1"/>
    <col min="10005" max="10005" width="12.5703125" style="343" customWidth="1"/>
    <col min="10006" max="10006" width="12.42578125" style="343" customWidth="1"/>
    <col min="10007" max="10007" width="10.85546875" style="343" customWidth="1"/>
    <col min="10008" max="10240" width="9.140625" style="343"/>
    <col min="10241" max="10241" width="4.42578125" style="343" customWidth="1"/>
    <col min="10242" max="10242" width="38.42578125" style="343" customWidth="1"/>
    <col min="10243" max="10243" width="15.7109375" style="343" customWidth="1"/>
    <col min="10244" max="10244" width="14.7109375" style="343" customWidth="1"/>
    <col min="10245" max="10245" width="10" style="343" customWidth="1"/>
    <col min="10246" max="10246" width="14.5703125" style="343" customWidth="1"/>
    <col min="10247" max="10247" width="15.5703125" style="343" customWidth="1"/>
    <col min="10248" max="10248" width="10.7109375" style="343" customWidth="1"/>
    <col min="10249" max="10249" width="14.7109375" style="343" customWidth="1"/>
    <col min="10250" max="10250" width="14.42578125" style="343" customWidth="1"/>
    <col min="10251" max="10251" width="12.140625" style="343" customWidth="1"/>
    <col min="10252" max="10252" width="11.42578125" style="343" customWidth="1"/>
    <col min="10253" max="10253" width="12" style="343" customWidth="1"/>
    <col min="10254" max="10254" width="11.7109375" style="343" customWidth="1"/>
    <col min="10255" max="10255" width="11.42578125" style="343" customWidth="1"/>
    <col min="10256" max="10256" width="12.7109375" style="343" customWidth="1"/>
    <col min="10257" max="10257" width="10.140625" style="343" customWidth="1"/>
    <col min="10258" max="10258" width="13.5703125" style="343" customWidth="1"/>
    <col min="10259" max="10259" width="12.5703125" style="343" customWidth="1"/>
    <col min="10260" max="10260" width="11.85546875" style="343" customWidth="1"/>
    <col min="10261" max="10261" width="12.5703125" style="343" customWidth="1"/>
    <col min="10262" max="10262" width="12.42578125" style="343" customWidth="1"/>
    <col min="10263" max="10263" width="10.85546875" style="343" customWidth="1"/>
    <col min="10264" max="10496" width="9.140625" style="343"/>
    <col min="10497" max="10497" width="4.42578125" style="343" customWidth="1"/>
    <col min="10498" max="10498" width="38.42578125" style="343" customWidth="1"/>
    <col min="10499" max="10499" width="15.7109375" style="343" customWidth="1"/>
    <col min="10500" max="10500" width="14.7109375" style="343" customWidth="1"/>
    <col min="10501" max="10501" width="10" style="343" customWidth="1"/>
    <col min="10502" max="10502" width="14.5703125" style="343" customWidth="1"/>
    <col min="10503" max="10503" width="15.5703125" style="343" customWidth="1"/>
    <col min="10504" max="10504" width="10.7109375" style="343" customWidth="1"/>
    <col min="10505" max="10505" width="14.7109375" style="343" customWidth="1"/>
    <col min="10506" max="10506" width="14.42578125" style="343" customWidth="1"/>
    <col min="10507" max="10507" width="12.140625" style="343" customWidth="1"/>
    <col min="10508" max="10508" width="11.42578125" style="343" customWidth="1"/>
    <col min="10509" max="10509" width="12" style="343" customWidth="1"/>
    <col min="10510" max="10510" width="11.7109375" style="343" customWidth="1"/>
    <col min="10511" max="10511" width="11.42578125" style="343" customWidth="1"/>
    <col min="10512" max="10512" width="12.7109375" style="343" customWidth="1"/>
    <col min="10513" max="10513" width="10.140625" style="343" customWidth="1"/>
    <col min="10514" max="10514" width="13.5703125" style="343" customWidth="1"/>
    <col min="10515" max="10515" width="12.5703125" style="343" customWidth="1"/>
    <col min="10516" max="10516" width="11.85546875" style="343" customWidth="1"/>
    <col min="10517" max="10517" width="12.5703125" style="343" customWidth="1"/>
    <col min="10518" max="10518" width="12.42578125" style="343" customWidth="1"/>
    <col min="10519" max="10519" width="10.85546875" style="343" customWidth="1"/>
    <col min="10520" max="10752" width="9.140625" style="343"/>
    <col min="10753" max="10753" width="4.42578125" style="343" customWidth="1"/>
    <col min="10754" max="10754" width="38.42578125" style="343" customWidth="1"/>
    <col min="10755" max="10755" width="15.7109375" style="343" customWidth="1"/>
    <col min="10756" max="10756" width="14.7109375" style="343" customWidth="1"/>
    <col min="10757" max="10757" width="10" style="343" customWidth="1"/>
    <col min="10758" max="10758" width="14.5703125" style="343" customWidth="1"/>
    <col min="10759" max="10759" width="15.5703125" style="343" customWidth="1"/>
    <col min="10760" max="10760" width="10.7109375" style="343" customWidth="1"/>
    <col min="10761" max="10761" width="14.7109375" style="343" customWidth="1"/>
    <col min="10762" max="10762" width="14.42578125" style="343" customWidth="1"/>
    <col min="10763" max="10763" width="12.140625" style="343" customWidth="1"/>
    <col min="10764" max="10764" width="11.42578125" style="343" customWidth="1"/>
    <col min="10765" max="10765" width="12" style="343" customWidth="1"/>
    <col min="10766" max="10766" width="11.7109375" style="343" customWidth="1"/>
    <col min="10767" max="10767" width="11.42578125" style="343" customWidth="1"/>
    <col min="10768" max="10768" width="12.7109375" style="343" customWidth="1"/>
    <col min="10769" max="10769" width="10.140625" style="343" customWidth="1"/>
    <col min="10770" max="10770" width="13.5703125" style="343" customWidth="1"/>
    <col min="10771" max="10771" width="12.5703125" style="343" customWidth="1"/>
    <col min="10772" max="10772" width="11.85546875" style="343" customWidth="1"/>
    <col min="10773" max="10773" width="12.5703125" style="343" customWidth="1"/>
    <col min="10774" max="10774" width="12.42578125" style="343" customWidth="1"/>
    <col min="10775" max="10775" width="10.85546875" style="343" customWidth="1"/>
    <col min="10776" max="11008" width="9.140625" style="343"/>
    <col min="11009" max="11009" width="4.42578125" style="343" customWidth="1"/>
    <col min="11010" max="11010" width="38.42578125" style="343" customWidth="1"/>
    <col min="11011" max="11011" width="15.7109375" style="343" customWidth="1"/>
    <col min="11012" max="11012" width="14.7109375" style="343" customWidth="1"/>
    <col min="11013" max="11013" width="10" style="343" customWidth="1"/>
    <col min="11014" max="11014" width="14.5703125" style="343" customWidth="1"/>
    <col min="11015" max="11015" width="15.5703125" style="343" customWidth="1"/>
    <col min="11016" max="11016" width="10.7109375" style="343" customWidth="1"/>
    <col min="11017" max="11017" width="14.7109375" style="343" customWidth="1"/>
    <col min="11018" max="11018" width="14.42578125" style="343" customWidth="1"/>
    <col min="11019" max="11019" width="12.140625" style="343" customWidth="1"/>
    <col min="11020" max="11020" width="11.42578125" style="343" customWidth="1"/>
    <col min="11021" max="11021" width="12" style="343" customWidth="1"/>
    <col min="11022" max="11022" width="11.7109375" style="343" customWidth="1"/>
    <col min="11023" max="11023" width="11.42578125" style="343" customWidth="1"/>
    <col min="11024" max="11024" width="12.7109375" style="343" customWidth="1"/>
    <col min="11025" max="11025" width="10.140625" style="343" customWidth="1"/>
    <col min="11026" max="11026" width="13.5703125" style="343" customWidth="1"/>
    <col min="11027" max="11027" width="12.5703125" style="343" customWidth="1"/>
    <col min="11028" max="11028" width="11.85546875" style="343" customWidth="1"/>
    <col min="11029" max="11029" width="12.5703125" style="343" customWidth="1"/>
    <col min="11030" max="11030" width="12.42578125" style="343" customWidth="1"/>
    <col min="11031" max="11031" width="10.85546875" style="343" customWidth="1"/>
    <col min="11032" max="11264" width="9.140625" style="343"/>
    <col min="11265" max="11265" width="4.42578125" style="343" customWidth="1"/>
    <col min="11266" max="11266" width="38.42578125" style="343" customWidth="1"/>
    <col min="11267" max="11267" width="15.7109375" style="343" customWidth="1"/>
    <col min="11268" max="11268" width="14.7109375" style="343" customWidth="1"/>
    <col min="11269" max="11269" width="10" style="343" customWidth="1"/>
    <col min="11270" max="11270" width="14.5703125" style="343" customWidth="1"/>
    <col min="11271" max="11271" width="15.5703125" style="343" customWidth="1"/>
    <col min="11272" max="11272" width="10.7109375" style="343" customWidth="1"/>
    <col min="11273" max="11273" width="14.7109375" style="343" customWidth="1"/>
    <col min="11274" max="11274" width="14.42578125" style="343" customWidth="1"/>
    <col min="11275" max="11275" width="12.140625" style="343" customWidth="1"/>
    <col min="11276" max="11276" width="11.42578125" style="343" customWidth="1"/>
    <col min="11277" max="11277" width="12" style="343" customWidth="1"/>
    <col min="11278" max="11278" width="11.7109375" style="343" customWidth="1"/>
    <col min="11279" max="11279" width="11.42578125" style="343" customWidth="1"/>
    <col min="11280" max="11280" width="12.7109375" style="343" customWidth="1"/>
    <col min="11281" max="11281" width="10.140625" style="343" customWidth="1"/>
    <col min="11282" max="11282" width="13.5703125" style="343" customWidth="1"/>
    <col min="11283" max="11283" width="12.5703125" style="343" customWidth="1"/>
    <col min="11284" max="11284" width="11.85546875" style="343" customWidth="1"/>
    <col min="11285" max="11285" width="12.5703125" style="343" customWidth="1"/>
    <col min="11286" max="11286" width="12.42578125" style="343" customWidth="1"/>
    <col min="11287" max="11287" width="10.85546875" style="343" customWidth="1"/>
    <col min="11288" max="11520" width="9.140625" style="343"/>
    <col min="11521" max="11521" width="4.42578125" style="343" customWidth="1"/>
    <col min="11522" max="11522" width="38.42578125" style="343" customWidth="1"/>
    <col min="11523" max="11523" width="15.7109375" style="343" customWidth="1"/>
    <col min="11524" max="11524" width="14.7109375" style="343" customWidth="1"/>
    <col min="11525" max="11525" width="10" style="343" customWidth="1"/>
    <col min="11526" max="11526" width="14.5703125" style="343" customWidth="1"/>
    <col min="11527" max="11527" width="15.5703125" style="343" customWidth="1"/>
    <col min="11528" max="11528" width="10.7109375" style="343" customWidth="1"/>
    <col min="11529" max="11529" width="14.7109375" style="343" customWidth="1"/>
    <col min="11530" max="11530" width="14.42578125" style="343" customWidth="1"/>
    <col min="11531" max="11531" width="12.140625" style="343" customWidth="1"/>
    <col min="11532" max="11532" width="11.42578125" style="343" customWidth="1"/>
    <col min="11533" max="11533" width="12" style="343" customWidth="1"/>
    <col min="11534" max="11534" width="11.7109375" style="343" customWidth="1"/>
    <col min="11535" max="11535" width="11.42578125" style="343" customWidth="1"/>
    <col min="11536" max="11536" width="12.7109375" style="343" customWidth="1"/>
    <col min="11537" max="11537" width="10.140625" style="343" customWidth="1"/>
    <col min="11538" max="11538" width="13.5703125" style="343" customWidth="1"/>
    <col min="11539" max="11539" width="12.5703125" style="343" customWidth="1"/>
    <col min="11540" max="11540" width="11.85546875" style="343" customWidth="1"/>
    <col min="11541" max="11541" width="12.5703125" style="343" customWidth="1"/>
    <col min="11542" max="11542" width="12.42578125" style="343" customWidth="1"/>
    <col min="11543" max="11543" width="10.85546875" style="343" customWidth="1"/>
    <col min="11544" max="11776" width="9.140625" style="343"/>
    <col min="11777" max="11777" width="4.42578125" style="343" customWidth="1"/>
    <col min="11778" max="11778" width="38.42578125" style="343" customWidth="1"/>
    <col min="11779" max="11779" width="15.7109375" style="343" customWidth="1"/>
    <col min="11780" max="11780" width="14.7109375" style="343" customWidth="1"/>
    <col min="11781" max="11781" width="10" style="343" customWidth="1"/>
    <col min="11782" max="11782" width="14.5703125" style="343" customWidth="1"/>
    <col min="11783" max="11783" width="15.5703125" style="343" customWidth="1"/>
    <col min="11784" max="11784" width="10.7109375" style="343" customWidth="1"/>
    <col min="11785" max="11785" width="14.7109375" style="343" customWidth="1"/>
    <col min="11786" max="11786" width="14.42578125" style="343" customWidth="1"/>
    <col min="11787" max="11787" width="12.140625" style="343" customWidth="1"/>
    <col min="11788" max="11788" width="11.42578125" style="343" customWidth="1"/>
    <col min="11789" max="11789" width="12" style="343" customWidth="1"/>
    <col min="11790" max="11790" width="11.7109375" style="343" customWidth="1"/>
    <col min="11791" max="11791" width="11.42578125" style="343" customWidth="1"/>
    <col min="11792" max="11792" width="12.7109375" style="343" customWidth="1"/>
    <col min="11793" max="11793" width="10.140625" style="343" customWidth="1"/>
    <col min="11794" max="11794" width="13.5703125" style="343" customWidth="1"/>
    <col min="11795" max="11795" width="12.5703125" style="343" customWidth="1"/>
    <col min="11796" max="11796" width="11.85546875" style="343" customWidth="1"/>
    <col min="11797" max="11797" width="12.5703125" style="343" customWidth="1"/>
    <col min="11798" max="11798" width="12.42578125" style="343" customWidth="1"/>
    <col min="11799" max="11799" width="10.85546875" style="343" customWidth="1"/>
    <col min="11800" max="12032" width="9.140625" style="343"/>
    <col min="12033" max="12033" width="4.42578125" style="343" customWidth="1"/>
    <col min="12034" max="12034" width="38.42578125" style="343" customWidth="1"/>
    <col min="12035" max="12035" width="15.7109375" style="343" customWidth="1"/>
    <col min="12036" max="12036" width="14.7109375" style="343" customWidth="1"/>
    <col min="12037" max="12037" width="10" style="343" customWidth="1"/>
    <col min="12038" max="12038" width="14.5703125" style="343" customWidth="1"/>
    <col min="12039" max="12039" width="15.5703125" style="343" customWidth="1"/>
    <col min="12040" max="12040" width="10.7109375" style="343" customWidth="1"/>
    <col min="12041" max="12041" width="14.7109375" style="343" customWidth="1"/>
    <col min="12042" max="12042" width="14.42578125" style="343" customWidth="1"/>
    <col min="12043" max="12043" width="12.140625" style="343" customWidth="1"/>
    <col min="12044" max="12044" width="11.42578125" style="343" customWidth="1"/>
    <col min="12045" max="12045" width="12" style="343" customWidth="1"/>
    <col min="12046" max="12046" width="11.7109375" style="343" customWidth="1"/>
    <col min="12047" max="12047" width="11.42578125" style="343" customWidth="1"/>
    <col min="12048" max="12048" width="12.7109375" style="343" customWidth="1"/>
    <col min="12049" max="12049" width="10.140625" style="343" customWidth="1"/>
    <col min="12050" max="12050" width="13.5703125" style="343" customWidth="1"/>
    <col min="12051" max="12051" width="12.5703125" style="343" customWidth="1"/>
    <col min="12052" max="12052" width="11.85546875" style="343" customWidth="1"/>
    <col min="12053" max="12053" width="12.5703125" style="343" customWidth="1"/>
    <col min="12054" max="12054" width="12.42578125" style="343" customWidth="1"/>
    <col min="12055" max="12055" width="10.85546875" style="343" customWidth="1"/>
    <col min="12056" max="12288" width="9.140625" style="343"/>
    <col min="12289" max="12289" width="4.42578125" style="343" customWidth="1"/>
    <col min="12290" max="12290" width="38.42578125" style="343" customWidth="1"/>
    <col min="12291" max="12291" width="15.7109375" style="343" customWidth="1"/>
    <col min="12292" max="12292" width="14.7109375" style="343" customWidth="1"/>
    <col min="12293" max="12293" width="10" style="343" customWidth="1"/>
    <col min="12294" max="12294" width="14.5703125" style="343" customWidth="1"/>
    <col min="12295" max="12295" width="15.5703125" style="343" customWidth="1"/>
    <col min="12296" max="12296" width="10.7109375" style="343" customWidth="1"/>
    <col min="12297" max="12297" width="14.7109375" style="343" customWidth="1"/>
    <col min="12298" max="12298" width="14.42578125" style="343" customWidth="1"/>
    <col min="12299" max="12299" width="12.140625" style="343" customWidth="1"/>
    <col min="12300" max="12300" width="11.42578125" style="343" customWidth="1"/>
    <col min="12301" max="12301" width="12" style="343" customWidth="1"/>
    <col min="12302" max="12302" width="11.7109375" style="343" customWidth="1"/>
    <col min="12303" max="12303" width="11.42578125" style="343" customWidth="1"/>
    <col min="12304" max="12304" width="12.7109375" style="343" customWidth="1"/>
    <col min="12305" max="12305" width="10.140625" style="343" customWidth="1"/>
    <col min="12306" max="12306" width="13.5703125" style="343" customWidth="1"/>
    <col min="12307" max="12307" width="12.5703125" style="343" customWidth="1"/>
    <col min="12308" max="12308" width="11.85546875" style="343" customWidth="1"/>
    <col min="12309" max="12309" width="12.5703125" style="343" customWidth="1"/>
    <col min="12310" max="12310" width="12.42578125" style="343" customWidth="1"/>
    <col min="12311" max="12311" width="10.85546875" style="343" customWidth="1"/>
    <col min="12312" max="12544" width="9.140625" style="343"/>
    <col min="12545" max="12545" width="4.42578125" style="343" customWidth="1"/>
    <col min="12546" max="12546" width="38.42578125" style="343" customWidth="1"/>
    <col min="12547" max="12547" width="15.7109375" style="343" customWidth="1"/>
    <col min="12548" max="12548" width="14.7109375" style="343" customWidth="1"/>
    <col min="12549" max="12549" width="10" style="343" customWidth="1"/>
    <col min="12550" max="12550" width="14.5703125" style="343" customWidth="1"/>
    <col min="12551" max="12551" width="15.5703125" style="343" customWidth="1"/>
    <col min="12552" max="12552" width="10.7109375" style="343" customWidth="1"/>
    <col min="12553" max="12553" width="14.7109375" style="343" customWidth="1"/>
    <col min="12554" max="12554" width="14.42578125" style="343" customWidth="1"/>
    <col min="12555" max="12555" width="12.140625" style="343" customWidth="1"/>
    <col min="12556" max="12556" width="11.42578125" style="343" customWidth="1"/>
    <col min="12557" max="12557" width="12" style="343" customWidth="1"/>
    <col min="12558" max="12558" width="11.7109375" style="343" customWidth="1"/>
    <col min="12559" max="12559" width="11.42578125" style="343" customWidth="1"/>
    <col min="12560" max="12560" width="12.7109375" style="343" customWidth="1"/>
    <col min="12561" max="12561" width="10.140625" style="343" customWidth="1"/>
    <col min="12562" max="12562" width="13.5703125" style="343" customWidth="1"/>
    <col min="12563" max="12563" width="12.5703125" style="343" customWidth="1"/>
    <col min="12564" max="12564" width="11.85546875" style="343" customWidth="1"/>
    <col min="12565" max="12565" width="12.5703125" style="343" customWidth="1"/>
    <col min="12566" max="12566" width="12.42578125" style="343" customWidth="1"/>
    <col min="12567" max="12567" width="10.85546875" style="343" customWidth="1"/>
    <col min="12568" max="12800" width="9.140625" style="343"/>
    <col min="12801" max="12801" width="4.42578125" style="343" customWidth="1"/>
    <col min="12802" max="12802" width="38.42578125" style="343" customWidth="1"/>
    <col min="12803" max="12803" width="15.7109375" style="343" customWidth="1"/>
    <col min="12804" max="12804" width="14.7109375" style="343" customWidth="1"/>
    <col min="12805" max="12805" width="10" style="343" customWidth="1"/>
    <col min="12806" max="12806" width="14.5703125" style="343" customWidth="1"/>
    <col min="12807" max="12807" width="15.5703125" style="343" customWidth="1"/>
    <col min="12808" max="12808" width="10.7109375" style="343" customWidth="1"/>
    <col min="12809" max="12809" width="14.7109375" style="343" customWidth="1"/>
    <col min="12810" max="12810" width="14.42578125" style="343" customWidth="1"/>
    <col min="12811" max="12811" width="12.140625" style="343" customWidth="1"/>
    <col min="12812" max="12812" width="11.42578125" style="343" customWidth="1"/>
    <col min="12813" max="12813" width="12" style="343" customWidth="1"/>
    <col min="12814" max="12814" width="11.7109375" style="343" customWidth="1"/>
    <col min="12815" max="12815" width="11.42578125" style="343" customWidth="1"/>
    <col min="12816" max="12816" width="12.7109375" style="343" customWidth="1"/>
    <col min="12817" max="12817" width="10.140625" style="343" customWidth="1"/>
    <col min="12818" max="12818" width="13.5703125" style="343" customWidth="1"/>
    <col min="12819" max="12819" width="12.5703125" style="343" customWidth="1"/>
    <col min="12820" max="12820" width="11.85546875" style="343" customWidth="1"/>
    <col min="12821" max="12821" width="12.5703125" style="343" customWidth="1"/>
    <col min="12822" max="12822" width="12.42578125" style="343" customWidth="1"/>
    <col min="12823" max="12823" width="10.85546875" style="343" customWidth="1"/>
    <col min="12824" max="13056" width="9.140625" style="343"/>
    <col min="13057" max="13057" width="4.42578125" style="343" customWidth="1"/>
    <col min="13058" max="13058" width="38.42578125" style="343" customWidth="1"/>
    <col min="13059" max="13059" width="15.7109375" style="343" customWidth="1"/>
    <col min="13060" max="13060" width="14.7109375" style="343" customWidth="1"/>
    <col min="13061" max="13061" width="10" style="343" customWidth="1"/>
    <col min="13062" max="13062" width="14.5703125" style="343" customWidth="1"/>
    <col min="13063" max="13063" width="15.5703125" style="343" customWidth="1"/>
    <col min="13064" max="13064" width="10.7109375" style="343" customWidth="1"/>
    <col min="13065" max="13065" width="14.7109375" style="343" customWidth="1"/>
    <col min="13066" max="13066" width="14.42578125" style="343" customWidth="1"/>
    <col min="13067" max="13067" width="12.140625" style="343" customWidth="1"/>
    <col min="13068" max="13068" width="11.42578125" style="343" customWidth="1"/>
    <col min="13069" max="13069" width="12" style="343" customWidth="1"/>
    <col min="13070" max="13070" width="11.7109375" style="343" customWidth="1"/>
    <col min="13071" max="13071" width="11.42578125" style="343" customWidth="1"/>
    <col min="13072" max="13072" width="12.7109375" style="343" customWidth="1"/>
    <col min="13073" max="13073" width="10.140625" style="343" customWidth="1"/>
    <col min="13074" max="13074" width="13.5703125" style="343" customWidth="1"/>
    <col min="13075" max="13075" width="12.5703125" style="343" customWidth="1"/>
    <col min="13076" max="13076" width="11.85546875" style="343" customWidth="1"/>
    <col min="13077" max="13077" width="12.5703125" style="343" customWidth="1"/>
    <col min="13078" max="13078" width="12.42578125" style="343" customWidth="1"/>
    <col min="13079" max="13079" width="10.85546875" style="343" customWidth="1"/>
    <col min="13080" max="13312" width="9.140625" style="343"/>
    <col min="13313" max="13313" width="4.42578125" style="343" customWidth="1"/>
    <col min="13314" max="13314" width="38.42578125" style="343" customWidth="1"/>
    <col min="13315" max="13315" width="15.7109375" style="343" customWidth="1"/>
    <col min="13316" max="13316" width="14.7109375" style="343" customWidth="1"/>
    <col min="13317" max="13317" width="10" style="343" customWidth="1"/>
    <col min="13318" max="13318" width="14.5703125" style="343" customWidth="1"/>
    <col min="13319" max="13319" width="15.5703125" style="343" customWidth="1"/>
    <col min="13320" max="13320" width="10.7109375" style="343" customWidth="1"/>
    <col min="13321" max="13321" width="14.7109375" style="343" customWidth="1"/>
    <col min="13322" max="13322" width="14.42578125" style="343" customWidth="1"/>
    <col min="13323" max="13323" width="12.140625" style="343" customWidth="1"/>
    <col min="13324" max="13324" width="11.42578125" style="343" customWidth="1"/>
    <col min="13325" max="13325" width="12" style="343" customWidth="1"/>
    <col min="13326" max="13326" width="11.7109375" style="343" customWidth="1"/>
    <col min="13327" max="13327" width="11.42578125" style="343" customWidth="1"/>
    <col min="13328" max="13328" width="12.7109375" style="343" customWidth="1"/>
    <col min="13329" max="13329" width="10.140625" style="343" customWidth="1"/>
    <col min="13330" max="13330" width="13.5703125" style="343" customWidth="1"/>
    <col min="13331" max="13331" width="12.5703125" style="343" customWidth="1"/>
    <col min="13332" max="13332" width="11.85546875" style="343" customWidth="1"/>
    <col min="13333" max="13333" width="12.5703125" style="343" customWidth="1"/>
    <col min="13334" max="13334" width="12.42578125" style="343" customWidth="1"/>
    <col min="13335" max="13335" width="10.85546875" style="343" customWidth="1"/>
    <col min="13336" max="13568" width="9.140625" style="343"/>
    <col min="13569" max="13569" width="4.42578125" style="343" customWidth="1"/>
    <col min="13570" max="13570" width="38.42578125" style="343" customWidth="1"/>
    <col min="13571" max="13571" width="15.7109375" style="343" customWidth="1"/>
    <col min="13572" max="13572" width="14.7109375" style="343" customWidth="1"/>
    <col min="13573" max="13573" width="10" style="343" customWidth="1"/>
    <col min="13574" max="13574" width="14.5703125" style="343" customWidth="1"/>
    <col min="13575" max="13575" width="15.5703125" style="343" customWidth="1"/>
    <col min="13576" max="13576" width="10.7109375" style="343" customWidth="1"/>
    <col min="13577" max="13577" width="14.7109375" style="343" customWidth="1"/>
    <col min="13578" max="13578" width="14.42578125" style="343" customWidth="1"/>
    <col min="13579" max="13579" width="12.140625" style="343" customWidth="1"/>
    <col min="13580" max="13580" width="11.42578125" style="343" customWidth="1"/>
    <col min="13581" max="13581" width="12" style="343" customWidth="1"/>
    <col min="13582" max="13582" width="11.7109375" style="343" customWidth="1"/>
    <col min="13583" max="13583" width="11.42578125" style="343" customWidth="1"/>
    <col min="13584" max="13584" width="12.7109375" style="343" customWidth="1"/>
    <col min="13585" max="13585" width="10.140625" style="343" customWidth="1"/>
    <col min="13586" max="13586" width="13.5703125" style="343" customWidth="1"/>
    <col min="13587" max="13587" width="12.5703125" style="343" customWidth="1"/>
    <col min="13588" max="13588" width="11.85546875" style="343" customWidth="1"/>
    <col min="13589" max="13589" width="12.5703125" style="343" customWidth="1"/>
    <col min="13590" max="13590" width="12.42578125" style="343" customWidth="1"/>
    <col min="13591" max="13591" width="10.85546875" style="343" customWidth="1"/>
    <col min="13592" max="13824" width="9.140625" style="343"/>
    <col min="13825" max="13825" width="4.42578125" style="343" customWidth="1"/>
    <col min="13826" max="13826" width="38.42578125" style="343" customWidth="1"/>
    <col min="13827" max="13827" width="15.7109375" style="343" customWidth="1"/>
    <col min="13828" max="13828" width="14.7109375" style="343" customWidth="1"/>
    <col min="13829" max="13829" width="10" style="343" customWidth="1"/>
    <col min="13830" max="13830" width="14.5703125" style="343" customWidth="1"/>
    <col min="13831" max="13831" width="15.5703125" style="343" customWidth="1"/>
    <col min="13832" max="13832" width="10.7109375" style="343" customWidth="1"/>
    <col min="13833" max="13833" width="14.7109375" style="343" customWidth="1"/>
    <col min="13834" max="13834" width="14.42578125" style="343" customWidth="1"/>
    <col min="13835" max="13835" width="12.140625" style="343" customWidth="1"/>
    <col min="13836" max="13836" width="11.42578125" style="343" customWidth="1"/>
    <col min="13837" max="13837" width="12" style="343" customWidth="1"/>
    <col min="13838" max="13838" width="11.7109375" style="343" customWidth="1"/>
    <col min="13839" max="13839" width="11.42578125" style="343" customWidth="1"/>
    <col min="13840" max="13840" width="12.7109375" style="343" customWidth="1"/>
    <col min="13841" max="13841" width="10.140625" style="343" customWidth="1"/>
    <col min="13842" max="13842" width="13.5703125" style="343" customWidth="1"/>
    <col min="13843" max="13843" width="12.5703125" style="343" customWidth="1"/>
    <col min="13844" max="13844" width="11.85546875" style="343" customWidth="1"/>
    <col min="13845" max="13845" width="12.5703125" style="343" customWidth="1"/>
    <col min="13846" max="13846" width="12.42578125" style="343" customWidth="1"/>
    <col min="13847" max="13847" width="10.85546875" style="343" customWidth="1"/>
    <col min="13848" max="14080" width="9.140625" style="343"/>
    <col min="14081" max="14081" width="4.42578125" style="343" customWidth="1"/>
    <col min="14082" max="14082" width="38.42578125" style="343" customWidth="1"/>
    <col min="14083" max="14083" width="15.7109375" style="343" customWidth="1"/>
    <col min="14084" max="14084" width="14.7109375" style="343" customWidth="1"/>
    <col min="14085" max="14085" width="10" style="343" customWidth="1"/>
    <col min="14086" max="14086" width="14.5703125" style="343" customWidth="1"/>
    <col min="14087" max="14087" width="15.5703125" style="343" customWidth="1"/>
    <col min="14088" max="14088" width="10.7109375" style="343" customWidth="1"/>
    <col min="14089" max="14089" width="14.7109375" style="343" customWidth="1"/>
    <col min="14090" max="14090" width="14.42578125" style="343" customWidth="1"/>
    <col min="14091" max="14091" width="12.140625" style="343" customWidth="1"/>
    <col min="14092" max="14092" width="11.42578125" style="343" customWidth="1"/>
    <col min="14093" max="14093" width="12" style="343" customWidth="1"/>
    <col min="14094" max="14094" width="11.7109375" style="343" customWidth="1"/>
    <col min="14095" max="14095" width="11.42578125" style="343" customWidth="1"/>
    <col min="14096" max="14096" width="12.7109375" style="343" customWidth="1"/>
    <col min="14097" max="14097" width="10.140625" style="343" customWidth="1"/>
    <col min="14098" max="14098" width="13.5703125" style="343" customWidth="1"/>
    <col min="14099" max="14099" width="12.5703125" style="343" customWidth="1"/>
    <col min="14100" max="14100" width="11.85546875" style="343" customWidth="1"/>
    <col min="14101" max="14101" width="12.5703125" style="343" customWidth="1"/>
    <col min="14102" max="14102" width="12.42578125" style="343" customWidth="1"/>
    <col min="14103" max="14103" width="10.85546875" style="343" customWidth="1"/>
    <col min="14104" max="14336" width="9.140625" style="343"/>
    <col min="14337" max="14337" width="4.42578125" style="343" customWidth="1"/>
    <col min="14338" max="14338" width="38.42578125" style="343" customWidth="1"/>
    <col min="14339" max="14339" width="15.7109375" style="343" customWidth="1"/>
    <col min="14340" max="14340" width="14.7109375" style="343" customWidth="1"/>
    <col min="14341" max="14341" width="10" style="343" customWidth="1"/>
    <col min="14342" max="14342" width="14.5703125" style="343" customWidth="1"/>
    <col min="14343" max="14343" width="15.5703125" style="343" customWidth="1"/>
    <col min="14344" max="14344" width="10.7109375" style="343" customWidth="1"/>
    <col min="14345" max="14345" width="14.7109375" style="343" customWidth="1"/>
    <col min="14346" max="14346" width="14.42578125" style="343" customWidth="1"/>
    <col min="14347" max="14347" width="12.140625" style="343" customWidth="1"/>
    <col min="14348" max="14348" width="11.42578125" style="343" customWidth="1"/>
    <col min="14349" max="14349" width="12" style="343" customWidth="1"/>
    <col min="14350" max="14350" width="11.7109375" style="343" customWidth="1"/>
    <col min="14351" max="14351" width="11.42578125" style="343" customWidth="1"/>
    <col min="14352" max="14352" width="12.7109375" style="343" customWidth="1"/>
    <col min="14353" max="14353" width="10.140625" style="343" customWidth="1"/>
    <col min="14354" max="14354" width="13.5703125" style="343" customWidth="1"/>
    <col min="14355" max="14355" width="12.5703125" style="343" customWidth="1"/>
    <col min="14356" max="14356" width="11.85546875" style="343" customWidth="1"/>
    <col min="14357" max="14357" width="12.5703125" style="343" customWidth="1"/>
    <col min="14358" max="14358" width="12.42578125" style="343" customWidth="1"/>
    <col min="14359" max="14359" width="10.85546875" style="343" customWidth="1"/>
    <col min="14360" max="14592" width="9.140625" style="343"/>
    <col min="14593" max="14593" width="4.42578125" style="343" customWidth="1"/>
    <col min="14594" max="14594" width="38.42578125" style="343" customWidth="1"/>
    <col min="14595" max="14595" width="15.7109375" style="343" customWidth="1"/>
    <col min="14596" max="14596" width="14.7109375" style="343" customWidth="1"/>
    <col min="14597" max="14597" width="10" style="343" customWidth="1"/>
    <col min="14598" max="14598" width="14.5703125" style="343" customWidth="1"/>
    <col min="14599" max="14599" width="15.5703125" style="343" customWidth="1"/>
    <col min="14600" max="14600" width="10.7109375" style="343" customWidth="1"/>
    <col min="14601" max="14601" width="14.7109375" style="343" customWidth="1"/>
    <col min="14602" max="14602" width="14.42578125" style="343" customWidth="1"/>
    <col min="14603" max="14603" width="12.140625" style="343" customWidth="1"/>
    <col min="14604" max="14604" width="11.42578125" style="343" customWidth="1"/>
    <col min="14605" max="14605" width="12" style="343" customWidth="1"/>
    <col min="14606" max="14606" width="11.7109375" style="343" customWidth="1"/>
    <col min="14607" max="14607" width="11.42578125" style="343" customWidth="1"/>
    <col min="14608" max="14608" width="12.7109375" style="343" customWidth="1"/>
    <col min="14609" max="14609" width="10.140625" style="343" customWidth="1"/>
    <col min="14610" max="14610" width="13.5703125" style="343" customWidth="1"/>
    <col min="14611" max="14611" width="12.5703125" style="343" customWidth="1"/>
    <col min="14612" max="14612" width="11.85546875" style="343" customWidth="1"/>
    <col min="14613" max="14613" width="12.5703125" style="343" customWidth="1"/>
    <col min="14614" max="14614" width="12.42578125" style="343" customWidth="1"/>
    <col min="14615" max="14615" width="10.85546875" style="343" customWidth="1"/>
    <col min="14616" max="14848" width="9.140625" style="343"/>
    <col min="14849" max="14849" width="4.42578125" style="343" customWidth="1"/>
    <col min="14850" max="14850" width="38.42578125" style="343" customWidth="1"/>
    <col min="14851" max="14851" width="15.7109375" style="343" customWidth="1"/>
    <col min="14852" max="14852" width="14.7109375" style="343" customWidth="1"/>
    <col min="14853" max="14853" width="10" style="343" customWidth="1"/>
    <col min="14854" max="14854" width="14.5703125" style="343" customWidth="1"/>
    <col min="14855" max="14855" width="15.5703125" style="343" customWidth="1"/>
    <col min="14856" max="14856" width="10.7109375" style="343" customWidth="1"/>
    <col min="14857" max="14857" width="14.7109375" style="343" customWidth="1"/>
    <col min="14858" max="14858" width="14.42578125" style="343" customWidth="1"/>
    <col min="14859" max="14859" width="12.140625" style="343" customWidth="1"/>
    <col min="14860" max="14860" width="11.42578125" style="343" customWidth="1"/>
    <col min="14861" max="14861" width="12" style="343" customWidth="1"/>
    <col min="14862" max="14862" width="11.7109375" style="343" customWidth="1"/>
    <col min="14863" max="14863" width="11.42578125" style="343" customWidth="1"/>
    <col min="14864" max="14864" width="12.7109375" style="343" customWidth="1"/>
    <col min="14865" max="14865" width="10.140625" style="343" customWidth="1"/>
    <col min="14866" max="14866" width="13.5703125" style="343" customWidth="1"/>
    <col min="14867" max="14867" width="12.5703125" style="343" customWidth="1"/>
    <col min="14868" max="14868" width="11.85546875" style="343" customWidth="1"/>
    <col min="14869" max="14869" width="12.5703125" style="343" customWidth="1"/>
    <col min="14870" max="14870" width="12.42578125" style="343" customWidth="1"/>
    <col min="14871" max="14871" width="10.85546875" style="343" customWidth="1"/>
    <col min="14872" max="15104" width="9.140625" style="343"/>
    <col min="15105" max="15105" width="4.42578125" style="343" customWidth="1"/>
    <col min="15106" max="15106" width="38.42578125" style="343" customWidth="1"/>
    <col min="15107" max="15107" width="15.7109375" style="343" customWidth="1"/>
    <col min="15108" max="15108" width="14.7109375" style="343" customWidth="1"/>
    <col min="15109" max="15109" width="10" style="343" customWidth="1"/>
    <col min="15110" max="15110" width="14.5703125" style="343" customWidth="1"/>
    <col min="15111" max="15111" width="15.5703125" style="343" customWidth="1"/>
    <col min="15112" max="15112" width="10.7109375" style="343" customWidth="1"/>
    <col min="15113" max="15113" width="14.7109375" style="343" customWidth="1"/>
    <col min="15114" max="15114" width="14.42578125" style="343" customWidth="1"/>
    <col min="15115" max="15115" width="12.140625" style="343" customWidth="1"/>
    <col min="15116" max="15116" width="11.42578125" style="343" customWidth="1"/>
    <col min="15117" max="15117" width="12" style="343" customWidth="1"/>
    <col min="15118" max="15118" width="11.7109375" style="343" customWidth="1"/>
    <col min="15119" max="15119" width="11.42578125" style="343" customWidth="1"/>
    <col min="15120" max="15120" width="12.7109375" style="343" customWidth="1"/>
    <col min="15121" max="15121" width="10.140625" style="343" customWidth="1"/>
    <col min="15122" max="15122" width="13.5703125" style="343" customWidth="1"/>
    <col min="15123" max="15123" width="12.5703125" style="343" customWidth="1"/>
    <col min="15124" max="15124" width="11.85546875" style="343" customWidth="1"/>
    <col min="15125" max="15125" width="12.5703125" style="343" customWidth="1"/>
    <col min="15126" max="15126" width="12.42578125" style="343" customWidth="1"/>
    <col min="15127" max="15127" width="10.85546875" style="343" customWidth="1"/>
    <col min="15128" max="15360" width="9.140625" style="343"/>
    <col min="15361" max="15361" width="4.42578125" style="343" customWidth="1"/>
    <col min="15362" max="15362" width="38.42578125" style="343" customWidth="1"/>
    <col min="15363" max="15363" width="15.7109375" style="343" customWidth="1"/>
    <col min="15364" max="15364" width="14.7109375" style="343" customWidth="1"/>
    <col min="15365" max="15365" width="10" style="343" customWidth="1"/>
    <col min="15366" max="15366" width="14.5703125" style="343" customWidth="1"/>
    <col min="15367" max="15367" width="15.5703125" style="343" customWidth="1"/>
    <col min="15368" max="15368" width="10.7109375" style="343" customWidth="1"/>
    <col min="15369" max="15369" width="14.7109375" style="343" customWidth="1"/>
    <col min="15370" max="15370" width="14.42578125" style="343" customWidth="1"/>
    <col min="15371" max="15371" width="12.140625" style="343" customWidth="1"/>
    <col min="15372" max="15372" width="11.42578125" style="343" customWidth="1"/>
    <col min="15373" max="15373" width="12" style="343" customWidth="1"/>
    <col min="15374" max="15374" width="11.7109375" style="343" customWidth="1"/>
    <col min="15375" max="15375" width="11.42578125" style="343" customWidth="1"/>
    <col min="15376" max="15376" width="12.7109375" style="343" customWidth="1"/>
    <col min="15377" max="15377" width="10.140625" style="343" customWidth="1"/>
    <col min="15378" max="15378" width="13.5703125" style="343" customWidth="1"/>
    <col min="15379" max="15379" width="12.5703125" style="343" customWidth="1"/>
    <col min="15380" max="15380" width="11.85546875" style="343" customWidth="1"/>
    <col min="15381" max="15381" width="12.5703125" style="343" customWidth="1"/>
    <col min="15382" max="15382" width="12.42578125" style="343" customWidth="1"/>
    <col min="15383" max="15383" width="10.85546875" style="343" customWidth="1"/>
    <col min="15384" max="15616" width="9.140625" style="343"/>
    <col min="15617" max="15617" width="4.42578125" style="343" customWidth="1"/>
    <col min="15618" max="15618" width="38.42578125" style="343" customWidth="1"/>
    <col min="15619" max="15619" width="15.7109375" style="343" customWidth="1"/>
    <col min="15620" max="15620" width="14.7109375" style="343" customWidth="1"/>
    <col min="15621" max="15621" width="10" style="343" customWidth="1"/>
    <col min="15622" max="15622" width="14.5703125" style="343" customWidth="1"/>
    <col min="15623" max="15623" width="15.5703125" style="343" customWidth="1"/>
    <col min="15624" max="15624" width="10.7109375" style="343" customWidth="1"/>
    <col min="15625" max="15625" width="14.7109375" style="343" customWidth="1"/>
    <col min="15626" max="15626" width="14.42578125" style="343" customWidth="1"/>
    <col min="15627" max="15627" width="12.140625" style="343" customWidth="1"/>
    <col min="15628" max="15628" width="11.42578125" style="343" customWidth="1"/>
    <col min="15629" max="15629" width="12" style="343" customWidth="1"/>
    <col min="15630" max="15630" width="11.7109375" style="343" customWidth="1"/>
    <col min="15631" max="15631" width="11.42578125" style="343" customWidth="1"/>
    <col min="15632" max="15632" width="12.7109375" style="343" customWidth="1"/>
    <col min="15633" max="15633" width="10.140625" style="343" customWidth="1"/>
    <col min="15634" max="15634" width="13.5703125" style="343" customWidth="1"/>
    <col min="15635" max="15635" width="12.5703125" style="343" customWidth="1"/>
    <col min="15636" max="15636" width="11.85546875" style="343" customWidth="1"/>
    <col min="15637" max="15637" width="12.5703125" style="343" customWidth="1"/>
    <col min="15638" max="15638" width="12.42578125" style="343" customWidth="1"/>
    <col min="15639" max="15639" width="10.85546875" style="343" customWidth="1"/>
    <col min="15640" max="15872" width="9.140625" style="343"/>
    <col min="15873" max="15873" width="4.42578125" style="343" customWidth="1"/>
    <col min="15874" max="15874" width="38.42578125" style="343" customWidth="1"/>
    <col min="15875" max="15875" width="15.7109375" style="343" customWidth="1"/>
    <col min="15876" max="15876" width="14.7109375" style="343" customWidth="1"/>
    <col min="15877" max="15877" width="10" style="343" customWidth="1"/>
    <col min="15878" max="15878" width="14.5703125" style="343" customWidth="1"/>
    <col min="15879" max="15879" width="15.5703125" style="343" customWidth="1"/>
    <col min="15880" max="15880" width="10.7109375" style="343" customWidth="1"/>
    <col min="15881" max="15881" width="14.7109375" style="343" customWidth="1"/>
    <col min="15882" max="15882" width="14.42578125" style="343" customWidth="1"/>
    <col min="15883" max="15883" width="12.140625" style="343" customWidth="1"/>
    <col min="15884" max="15884" width="11.42578125" style="343" customWidth="1"/>
    <col min="15885" max="15885" width="12" style="343" customWidth="1"/>
    <col min="15886" max="15886" width="11.7109375" style="343" customWidth="1"/>
    <col min="15887" max="15887" width="11.42578125" style="343" customWidth="1"/>
    <col min="15888" max="15888" width="12.7109375" style="343" customWidth="1"/>
    <col min="15889" max="15889" width="10.140625" style="343" customWidth="1"/>
    <col min="15890" max="15890" width="13.5703125" style="343" customWidth="1"/>
    <col min="15891" max="15891" width="12.5703125" style="343" customWidth="1"/>
    <col min="15892" max="15892" width="11.85546875" style="343" customWidth="1"/>
    <col min="15893" max="15893" width="12.5703125" style="343" customWidth="1"/>
    <col min="15894" max="15894" width="12.42578125" style="343" customWidth="1"/>
    <col min="15895" max="15895" width="10.85546875" style="343" customWidth="1"/>
    <col min="15896" max="16128" width="9.140625" style="343"/>
    <col min="16129" max="16129" width="4.42578125" style="343" customWidth="1"/>
    <col min="16130" max="16130" width="38.42578125" style="343" customWidth="1"/>
    <col min="16131" max="16131" width="15.7109375" style="343" customWidth="1"/>
    <col min="16132" max="16132" width="14.7109375" style="343" customWidth="1"/>
    <col min="16133" max="16133" width="10" style="343" customWidth="1"/>
    <col min="16134" max="16134" width="14.5703125" style="343" customWidth="1"/>
    <col min="16135" max="16135" width="15.5703125" style="343" customWidth="1"/>
    <col min="16136" max="16136" width="10.7109375" style="343" customWidth="1"/>
    <col min="16137" max="16137" width="14.7109375" style="343" customWidth="1"/>
    <col min="16138" max="16138" width="14.42578125" style="343" customWidth="1"/>
    <col min="16139" max="16139" width="12.140625" style="343" customWidth="1"/>
    <col min="16140" max="16140" width="11.42578125" style="343" customWidth="1"/>
    <col min="16141" max="16141" width="12" style="343" customWidth="1"/>
    <col min="16142" max="16142" width="11.7109375" style="343" customWidth="1"/>
    <col min="16143" max="16143" width="11.42578125" style="343" customWidth="1"/>
    <col min="16144" max="16144" width="12.7109375" style="343" customWidth="1"/>
    <col min="16145" max="16145" width="10.140625" style="343" customWidth="1"/>
    <col min="16146" max="16146" width="13.5703125" style="343" customWidth="1"/>
    <col min="16147" max="16147" width="12.5703125" style="343" customWidth="1"/>
    <col min="16148" max="16148" width="11.85546875" style="343" customWidth="1"/>
    <col min="16149" max="16149" width="12.5703125" style="343" customWidth="1"/>
    <col min="16150" max="16150" width="12.42578125" style="343" customWidth="1"/>
    <col min="16151" max="16151" width="10.85546875" style="343" customWidth="1"/>
    <col min="16152" max="16384" width="9.140625" style="343"/>
  </cols>
  <sheetData>
    <row r="2" spans="1:23" x14ac:dyDescent="0.2">
      <c r="A2" s="332"/>
      <c r="B2" s="333"/>
      <c r="C2" s="334"/>
      <c r="D2" s="335"/>
      <c r="E2" s="336"/>
      <c r="F2" s="337"/>
      <c r="G2" s="337"/>
      <c r="H2" s="338" t="s">
        <v>85</v>
      </c>
      <c r="I2" s="338" t="s">
        <v>86</v>
      </c>
      <c r="J2" s="338" t="s">
        <v>141</v>
      </c>
      <c r="K2" s="339"/>
      <c r="L2" s="340"/>
      <c r="M2" s="337"/>
      <c r="N2" s="341"/>
      <c r="O2" s="341"/>
      <c r="P2" s="341"/>
      <c r="Q2" s="341"/>
      <c r="R2" s="337"/>
      <c r="S2" s="342"/>
      <c r="T2" s="342"/>
      <c r="U2" s="342"/>
      <c r="V2" s="342"/>
      <c r="W2" s="342"/>
    </row>
    <row r="3" spans="1:23" ht="13.5" thickBot="1" x14ac:dyDescent="0.25">
      <c r="A3" s="344"/>
      <c r="B3" s="345"/>
      <c r="C3" s="345"/>
      <c r="D3" s="345"/>
      <c r="E3" s="345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42"/>
      <c r="T3" s="342"/>
      <c r="U3" s="342"/>
      <c r="V3" s="342"/>
      <c r="W3" s="342"/>
    </row>
    <row r="4" spans="1:23" x14ac:dyDescent="0.2">
      <c r="A4" s="346"/>
      <c r="B4" s="347" t="s">
        <v>142</v>
      </c>
      <c r="C4" s="1003" t="s">
        <v>143</v>
      </c>
      <c r="D4" s="1003"/>
      <c r="E4" s="1004"/>
      <c r="F4" s="1005" t="s">
        <v>144</v>
      </c>
      <c r="G4" s="1006"/>
      <c r="H4" s="1007"/>
      <c r="I4" s="1008" t="s">
        <v>145</v>
      </c>
      <c r="J4" s="1009"/>
      <c r="K4" s="1010"/>
      <c r="L4" s="1008" t="s">
        <v>146</v>
      </c>
      <c r="M4" s="1009"/>
      <c r="N4" s="1009"/>
      <c r="O4" s="1011"/>
      <c r="P4" s="1001"/>
      <c r="Q4" s="1001"/>
      <c r="R4" s="1001" t="s">
        <v>147</v>
      </c>
      <c r="S4" s="1001"/>
      <c r="T4" s="1001"/>
      <c r="U4" s="1001"/>
      <c r="V4" s="1001"/>
      <c r="W4" s="1002"/>
    </row>
    <row r="5" spans="1:23" ht="51" x14ac:dyDescent="0.2">
      <c r="A5" s="348"/>
      <c r="B5" s="349" t="s">
        <v>90</v>
      </c>
      <c r="C5" s="350" t="s">
        <v>91</v>
      </c>
      <c r="D5" s="351" t="s">
        <v>148</v>
      </c>
      <c r="E5" s="352" t="s">
        <v>93</v>
      </c>
      <c r="F5" s="353" t="s">
        <v>91</v>
      </c>
      <c r="G5" s="351" t="s">
        <v>148</v>
      </c>
      <c r="H5" s="354" t="s">
        <v>149</v>
      </c>
      <c r="I5" s="353" t="s">
        <v>91</v>
      </c>
      <c r="J5" s="351" t="s">
        <v>148</v>
      </c>
      <c r="K5" s="354" t="s">
        <v>149</v>
      </c>
      <c r="L5" s="353" t="s">
        <v>91</v>
      </c>
      <c r="M5" s="351" t="s">
        <v>148</v>
      </c>
      <c r="N5" s="353" t="s">
        <v>149</v>
      </c>
      <c r="O5" s="353" t="s">
        <v>91</v>
      </c>
      <c r="P5" s="351" t="s">
        <v>148</v>
      </c>
      <c r="Q5" s="354" t="s">
        <v>149</v>
      </c>
      <c r="R5" s="353" t="s">
        <v>150</v>
      </c>
      <c r="S5" s="351" t="s">
        <v>151</v>
      </c>
      <c r="T5" s="354" t="s">
        <v>149</v>
      </c>
      <c r="U5" s="353" t="s">
        <v>152</v>
      </c>
      <c r="V5" s="351" t="s">
        <v>151</v>
      </c>
      <c r="W5" s="354" t="s">
        <v>93</v>
      </c>
    </row>
    <row r="6" spans="1:23" ht="24.75" thickBot="1" x14ac:dyDescent="0.25">
      <c r="A6" s="355"/>
      <c r="B6" s="356"/>
      <c r="C6" s="357" t="s">
        <v>153</v>
      </c>
      <c r="D6" s="358" t="s">
        <v>154</v>
      </c>
      <c r="E6" s="359" t="s">
        <v>155</v>
      </c>
      <c r="F6" s="357" t="s">
        <v>153</v>
      </c>
      <c r="G6" s="358" t="s">
        <v>154</v>
      </c>
      <c r="H6" s="360" t="s">
        <v>156</v>
      </c>
      <c r="I6" s="357" t="s">
        <v>153</v>
      </c>
      <c r="J6" s="358" t="s">
        <v>154</v>
      </c>
      <c r="K6" s="360" t="s">
        <v>156</v>
      </c>
      <c r="L6" s="357" t="s">
        <v>153</v>
      </c>
      <c r="M6" s="358" t="s">
        <v>154</v>
      </c>
      <c r="N6" s="360" t="s">
        <v>156</v>
      </c>
      <c r="O6" s="358" t="s">
        <v>153</v>
      </c>
      <c r="P6" s="358" t="s">
        <v>154</v>
      </c>
      <c r="Q6" s="360" t="s">
        <v>156</v>
      </c>
      <c r="R6" s="358" t="s">
        <v>157</v>
      </c>
      <c r="S6" s="358" t="s">
        <v>154</v>
      </c>
      <c r="T6" s="360" t="s">
        <v>158</v>
      </c>
      <c r="U6" s="358" t="s">
        <v>157</v>
      </c>
      <c r="V6" s="358" t="s">
        <v>154</v>
      </c>
      <c r="W6" s="360" t="s">
        <v>158</v>
      </c>
    </row>
    <row r="7" spans="1:23" ht="36" x14ac:dyDescent="0.2">
      <c r="A7" s="361">
        <v>100</v>
      </c>
      <c r="B7" s="362" t="s">
        <v>159</v>
      </c>
      <c r="C7" s="363">
        <f>C8</f>
        <v>0</v>
      </c>
      <c r="D7" s="364">
        <f>D8</f>
        <v>0</v>
      </c>
      <c r="E7" s="365">
        <f t="shared" ref="E7:E70" si="0">IF(C7=0,0,D7/C7)*1000</f>
        <v>0</v>
      </c>
      <c r="F7" s="366">
        <f>F8</f>
        <v>0</v>
      </c>
      <c r="G7" s="367">
        <f>G8</f>
        <v>0</v>
      </c>
      <c r="H7" s="368">
        <f t="shared" ref="H7:H70" si="1">IF(F7=0,0,G7/F7)*1000</f>
        <v>0</v>
      </c>
      <c r="I7" s="366">
        <f>I8</f>
        <v>0</v>
      </c>
      <c r="J7" s="367">
        <f>J8</f>
        <v>0</v>
      </c>
      <c r="K7" s="368">
        <f t="shared" ref="K7:K70" si="2">IF(I7=0,0,J7/I7)*1000</f>
        <v>0</v>
      </c>
      <c r="L7" s="366">
        <f>L8</f>
        <v>0</v>
      </c>
      <c r="M7" s="367">
        <f>M8</f>
        <v>0</v>
      </c>
      <c r="N7" s="368">
        <f t="shared" ref="N7:N70" si="3">IF(L7=0,0,M7/L7)*1000</f>
        <v>0</v>
      </c>
      <c r="O7" s="366">
        <f>O8</f>
        <v>0</v>
      </c>
      <c r="P7" s="367">
        <f>P8</f>
        <v>0</v>
      </c>
      <c r="Q7" s="368">
        <f t="shared" ref="Q7:Q70" si="4">IF(O7=0,0,P7/O7)*1000</f>
        <v>0</v>
      </c>
      <c r="R7" s="366">
        <f>R8</f>
        <v>0</v>
      </c>
      <c r="S7" s="367">
        <f>S8</f>
        <v>0</v>
      </c>
      <c r="T7" s="368">
        <f t="shared" ref="T7:T70" si="5">IF(R7=0,0,S7/R7)*1000</f>
        <v>0</v>
      </c>
      <c r="U7" s="366">
        <f>U8</f>
        <v>0</v>
      </c>
      <c r="V7" s="367">
        <f>V8</f>
        <v>0</v>
      </c>
      <c r="W7" s="368">
        <f t="shared" ref="W7:W70" si="6">IF(U7=0,0,V7/U7)*1000</f>
        <v>0</v>
      </c>
    </row>
    <row r="8" spans="1:23" ht="24" x14ac:dyDescent="0.2">
      <c r="A8" s="369">
        <v>111</v>
      </c>
      <c r="B8" s="370" t="s">
        <v>160</v>
      </c>
      <c r="C8" s="371">
        <f>SUM(C9:C12)</f>
        <v>0</v>
      </c>
      <c r="D8" s="372">
        <f>SUM(D9:D12)</f>
        <v>0</v>
      </c>
      <c r="E8" s="373">
        <f t="shared" si="0"/>
        <v>0</v>
      </c>
      <c r="F8" s="371">
        <f>SUM(F9:F12)</f>
        <v>0</v>
      </c>
      <c r="G8" s="372">
        <f>SUM(G9:G12)</f>
        <v>0</v>
      </c>
      <c r="H8" s="374">
        <f t="shared" si="1"/>
        <v>0</v>
      </c>
      <c r="I8" s="371">
        <f>SUM(I9:I12)</f>
        <v>0</v>
      </c>
      <c r="J8" s="372">
        <f>SUM(J9:J12)</f>
        <v>0</v>
      </c>
      <c r="K8" s="374">
        <f t="shared" si="2"/>
        <v>0</v>
      </c>
      <c r="L8" s="371">
        <f>SUM(L9:L12)</f>
        <v>0</v>
      </c>
      <c r="M8" s="372">
        <f>SUM(M9:M12)</f>
        <v>0</v>
      </c>
      <c r="N8" s="374">
        <f t="shared" si="3"/>
        <v>0</v>
      </c>
      <c r="O8" s="371">
        <f>SUM(O9:O12)</f>
        <v>0</v>
      </c>
      <c r="P8" s="372">
        <f>SUM(P9:P12)</f>
        <v>0</v>
      </c>
      <c r="Q8" s="374">
        <f t="shared" si="4"/>
        <v>0</v>
      </c>
      <c r="R8" s="371">
        <f>SUM(R9:R12)</f>
        <v>0</v>
      </c>
      <c r="S8" s="372">
        <f>SUM(S9:S12)</f>
        <v>0</v>
      </c>
      <c r="T8" s="374">
        <f t="shared" si="5"/>
        <v>0</v>
      </c>
      <c r="U8" s="371">
        <f>SUM(U9:U12)</f>
        <v>0</v>
      </c>
      <c r="V8" s="372">
        <f>SUM(V9:V12)</f>
        <v>0</v>
      </c>
      <c r="W8" s="374">
        <f t="shared" si="6"/>
        <v>0</v>
      </c>
    </row>
    <row r="9" spans="1:23" x14ac:dyDescent="0.2">
      <c r="A9" s="375"/>
      <c r="B9" s="376" t="s">
        <v>161</v>
      </c>
      <c r="C9" s="377">
        <f>F9+I9+L9+O9</f>
        <v>0</v>
      </c>
      <c r="D9" s="378">
        <f>G9+J9+M9+P9</f>
        <v>0</v>
      </c>
      <c r="E9" s="379">
        <f t="shared" si="0"/>
        <v>0</v>
      </c>
      <c r="F9" s="377"/>
      <c r="G9" s="378"/>
      <c r="H9" s="380">
        <f t="shared" si="1"/>
        <v>0</v>
      </c>
      <c r="I9" s="377"/>
      <c r="J9" s="378"/>
      <c r="K9" s="380">
        <f t="shared" si="2"/>
        <v>0</v>
      </c>
      <c r="L9" s="377"/>
      <c r="M9" s="378"/>
      <c r="N9" s="380">
        <f t="shared" si="3"/>
        <v>0</v>
      </c>
      <c r="O9" s="377"/>
      <c r="P9" s="378"/>
      <c r="Q9" s="380">
        <f t="shared" si="4"/>
        <v>0</v>
      </c>
      <c r="R9" s="377"/>
      <c r="S9" s="378"/>
      <c r="T9" s="380">
        <f t="shared" si="5"/>
        <v>0</v>
      </c>
      <c r="U9" s="377"/>
      <c r="V9" s="378"/>
      <c r="W9" s="380">
        <f t="shared" si="6"/>
        <v>0</v>
      </c>
    </row>
    <row r="10" spans="1:23" x14ac:dyDescent="0.2">
      <c r="A10" s="375"/>
      <c r="B10" s="381" t="s">
        <v>162</v>
      </c>
      <c r="C10" s="377">
        <f t="shared" ref="C10:D12" si="7">F10+I10+L10+O10</f>
        <v>0</v>
      </c>
      <c r="D10" s="378">
        <f t="shared" si="7"/>
        <v>0</v>
      </c>
      <c r="E10" s="379">
        <f t="shared" si="0"/>
        <v>0</v>
      </c>
      <c r="F10" s="377"/>
      <c r="G10" s="378"/>
      <c r="H10" s="380">
        <f t="shared" si="1"/>
        <v>0</v>
      </c>
      <c r="I10" s="377"/>
      <c r="J10" s="378"/>
      <c r="K10" s="380">
        <f t="shared" si="2"/>
        <v>0</v>
      </c>
      <c r="L10" s="377"/>
      <c r="M10" s="378"/>
      <c r="N10" s="380">
        <f t="shared" si="3"/>
        <v>0</v>
      </c>
      <c r="O10" s="377"/>
      <c r="P10" s="378"/>
      <c r="Q10" s="380">
        <f t="shared" si="4"/>
        <v>0</v>
      </c>
      <c r="R10" s="377"/>
      <c r="S10" s="378"/>
      <c r="T10" s="380">
        <f t="shared" si="5"/>
        <v>0</v>
      </c>
      <c r="U10" s="377"/>
      <c r="V10" s="378"/>
      <c r="W10" s="380">
        <f t="shared" si="6"/>
        <v>0</v>
      </c>
    </row>
    <row r="11" spans="1:23" x14ac:dyDescent="0.2">
      <c r="A11" s="375"/>
      <c r="B11" s="381" t="s">
        <v>163</v>
      </c>
      <c r="C11" s="377">
        <f t="shared" si="7"/>
        <v>0</v>
      </c>
      <c r="D11" s="378">
        <f t="shared" si="7"/>
        <v>0</v>
      </c>
      <c r="E11" s="379">
        <f t="shared" si="0"/>
        <v>0</v>
      </c>
      <c r="F11" s="377"/>
      <c r="G11" s="378"/>
      <c r="H11" s="380">
        <f t="shared" si="1"/>
        <v>0</v>
      </c>
      <c r="I11" s="377"/>
      <c r="J11" s="378"/>
      <c r="K11" s="380">
        <f t="shared" si="2"/>
        <v>0</v>
      </c>
      <c r="L11" s="377"/>
      <c r="M11" s="378"/>
      <c r="N11" s="380">
        <f t="shared" si="3"/>
        <v>0</v>
      </c>
      <c r="O11" s="377"/>
      <c r="P11" s="378"/>
      <c r="Q11" s="380">
        <f t="shared" si="4"/>
        <v>0</v>
      </c>
      <c r="R11" s="377"/>
      <c r="S11" s="378"/>
      <c r="T11" s="380">
        <f t="shared" si="5"/>
        <v>0</v>
      </c>
      <c r="U11" s="377"/>
      <c r="V11" s="378"/>
      <c r="W11" s="380">
        <f t="shared" si="6"/>
        <v>0</v>
      </c>
    </row>
    <row r="12" spans="1:23" x14ac:dyDescent="0.2">
      <c r="A12" s="382"/>
      <c r="B12" s="383" t="s">
        <v>164</v>
      </c>
      <c r="C12" s="384">
        <f t="shared" si="7"/>
        <v>0</v>
      </c>
      <c r="D12" s="385">
        <f t="shared" si="7"/>
        <v>0</v>
      </c>
      <c r="E12" s="386">
        <f t="shared" si="0"/>
        <v>0</v>
      </c>
      <c r="F12" s="384"/>
      <c r="G12" s="385"/>
      <c r="H12" s="387">
        <f t="shared" si="1"/>
        <v>0</v>
      </c>
      <c r="I12" s="384"/>
      <c r="J12" s="385"/>
      <c r="K12" s="387">
        <f t="shared" si="2"/>
        <v>0</v>
      </c>
      <c r="L12" s="384"/>
      <c r="M12" s="385"/>
      <c r="N12" s="387">
        <f t="shared" si="3"/>
        <v>0</v>
      </c>
      <c r="O12" s="384"/>
      <c r="P12" s="385"/>
      <c r="Q12" s="387">
        <f t="shared" si="4"/>
        <v>0</v>
      </c>
      <c r="R12" s="384"/>
      <c r="S12" s="385"/>
      <c r="T12" s="387">
        <f t="shared" si="5"/>
        <v>0</v>
      </c>
      <c r="U12" s="384"/>
      <c r="V12" s="385"/>
      <c r="W12" s="387">
        <f t="shared" si="6"/>
        <v>0</v>
      </c>
    </row>
    <row r="13" spans="1:23" ht="36" x14ac:dyDescent="0.2">
      <c r="A13" s="388">
        <v>200</v>
      </c>
      <c r="B13" s="389" t="s">
        <v>165</v>
      </c>
      <c r="C13" s="390">
        <f>C14+C19+C24</f>
        <v>0</v>
      </c>
      <c r="D13" s="391">
        <f>D14+D19+D24</f>
        <v>0</v>
      </c>
      <c r="E13" s="392">
        <f t="shared" si="0"/>
        <v>0</v>
      </c>
      <c r="F13" s="366">
        <f>F14+F19+F24</f>
        <v>0</v>
      </c>
      <c r="G13" s="367">
        <f>G14+G19+G24</f>
        <v>0</v>
      </c>
      <c r="H13" s="368">
        <f t="shared" si="1"/>
        <v>0</v>
      </c>
      <c r="I13" s="366">
        <f>I14+I19+I24</f>
        <v>0</v>
      </c>
      <c r="J13" s="367">
        <f>J14+J19+J24</f>
        <v>0</v>
      </c>
      <c r="K13" s="368">
        <f t="shared" si="2"/>
        <v>0</v>
      </c>
      <c r="L13" s="366">
        <f>L14+L19+L24</f>
        <v>0</v>
      </c>
      <c r="M13" s="367">
        <f>M14+M19+M24</f>
        <v>0</v>
      </c>
      <c r="N13" s="368">
        <f t="shared" si="3"/>
        <v>0</v>
      </c>
      <c r="O13" s="366">
        <f>O14+O19+O24</f>
        <v>0</v>
      </c>
      <c r="P13" s="367">
        <f>P14+P19+P24</f>
        <v>0</v>
      </c>
      <c r="Q13" s="368">
        <f t="shared" si="4"/>
        <v>0</v>
      </c>
      <c r="R13" s="366">
        <f>R14+R19+R24</f>
        <v>0</v>
      </c>
      <c r="S13" s="367">
        <f>S14+S19+S24</f>
        <v>0</v>
      </c>
      <c r="T13" s="368">
        <f t="shared" si="5"/>
        <v>0</v>
      </c>
      <c r="U13" s="366">
        <f>U14+U19+U24</f>
        <v>0</v>
      </c>
      <c r="V13" s="367">
        <f>V14+V19+V24</f>
        <v>0</v>
      </c>
      <c r="W13" s="368">
        <f t="shared" si="6"/>
        <v>0</v>
      </c>
    </row>
    <row r="14" spans="1:23" ht="24" x14ac:dyDescent="0.2">
      <c r="A14" s="369">
        <v>211</v>
      </c>
      <c r="B14" s="370" t="s">
        <v>160</v>
      </c>
      <c r="C14" s="371">
        <f>SUM(C15:C18)</f>
        <v>0</v>
      </c>
      <c r="D14" s="372">
        <f>SUM(D15:D18)</f>
        <v>0</v>
      </c>
      <c r="E14" s="373">
        <f t="shared" si="0"/>
        <v>0</v>
      </c>
      <c r="F14" s="371">
        <f>SUM(F15:F18)</f>
        <v>0</v>
      </c>
      <c r="G14" s="372">
        <f>SUM(G15:G18)</f>
        <v>0</v>
      </c>
      <c r="H14" s="374">
        <f t="shared" si="1"/>
        <v>0</v>
      </c>
      <c r="I14" s="371">
        <f>SUM(I15:I18)</f>
        <v>0</v>
      </c>
      <c r="J14" s="372">
        <f>SUM(J15:J18)</f>
        <v>0</v>
      </c>
      <c r="K14" s="374">
        <f t="shared" si="2"/>
        <v>0</v>
      </c>
      <c r="L14" s="371">
        <f>SUM(L15:L18)</f>
        <v>0</v>
      </c>
      <c r="M14" s="372">
        <f>SUM(M15:M18)</f>
        <v>0</v>
      </c>
      <c r="N14" s="374">
        <f t="shared" si="3"/>
        <v>0</v>
      </c>
      <c r="O14" s="371">
        <f>SUM(O15:O18)</f>
        <v>0</v>
      </c>
      <c r="P14" s="372">
        <f>SUM(P15:P18)</f>
        <v>0</v>
      </c>
      <c r="Q14" s="374">
        <f t="shared" si="4"/>
        <v>0</v>
      </c>
      <c r="R14" s="371">
        <f>SUM(R15:R18)</f>
        <v>0</v>
      </c>
      <c r="S14" s="372">
        <f>SUM(S15:S18)</f>
        <v>0</v>
      </c>
      <c r="T14" s="374">
        <f t="shared" si="5"/>
        <v>0</v>
      </c>
      <c r="U14" s="371">
        <f>SUM(U15:U18)</f>
        <v>0</v>
      </c>
      <c r="V14" s="372">
        <f>SUM(V15:V18)</f>
        <v>0</v>
      </c>
      <c r="W14" s="374">
        <f t="shared" si="6"/>
        <v>0</v>
      </c>
    </row>
    <row r="15" spans="1:23" x14ac:dyDescent="0.2">
      <c r="A15" s="375"/>
      <c r="B15" s="376" t="s">
        <v>161</v>
      </c>
      <c r="C15" s="377">
        <f>F15+I15+L15+O15</f>
        <v>0</v>
      </c>
      <c r="D15" s="378">
        <f>G15+J15+M15+P15</f>
        <v>0</v>
      </c>
      <c r="E15" s="379">
        <f t="shared" si="0"/>
        <v>0</v>
      </c>
      <c r="F15" s="377"/>
      <c r="G15" s="378"/>
      <c r="H15" s="380">
        <f t="shared" si="1"/>
        <v>0</v>
      </c>
      <c r="I15" s="377"/>
      <c r="J15" s="378"/>
      <c r="K15" s="380">
        <f t="shared" si="2"/>
        <v>0</v>
      </c>
      <c r="L15" s="377"/>
      <c r="M15" s="378"/>
      <c r="N15" s="380">
        <f t="shared" si="3"/>
        <v>0</v>
      </c>
      <c r="O15" s="377"/>
      <c r="P15" s="378"/>
      <c r="Q15" s="380">
        <f t="shared" si="4"/>
        <v>0</v>
      </c>
      <c r="R15" s="377"/>
      <c r="S15" s="378"/>
      <c r="T15" s="380">
        <f t="shared" si="5"/>
        <v>0</v>
      </c>
      <c r="U15" s="377"/>
      <c r="V15" s="378"/>
      <c r="W15" s="380">
        <f t="shared" si="6"/>
        <v>0</v>
      </c>
    </row>
    <row r="16" spans="1:23" x14ac:dyDescent="0.2">
      <c r="A16" s="375"/>
      <c r="B16" s="381" t="s">
        <v>162</v>
      </c>
      <c r="C16" s="377">
        <f t="shared" ref="C16:D18" si="8">F16+I16+L16+O16</f>
        <v>0</v>
      </c>
      <c r="D16" s="378">
        <f t="shared" si="8"/>
        <v>0</v>
      </c>
      <c r="E16" s="379">
        <f t="shared" si="0"/>
        <v>0</v>
      </c>
      <c r="F16" s="377"/>
      <c r="G16" s="378"/>
      <c r="H16" s="380">
        <f t="shared" si="1"/>
        <v>0</v>
      </c>
      <c r="I16" s="377"/>
      <c r="J16" s="378"/>
      <c r="K16" s="380">
        <f t="shared" si="2"/>
        <v>0</v>
      </c>
      <c r="L16" s="377"/>
      <c r="M16" s="378"/>
      <c r="N16" s="380">
        <f t="shared" si="3"/>
        <v>0</v>
      </c>
      <c r="O16" s="377"/>
      <c r="P16" s="378"/>
      <c r="Q16" s="380">
        <f t="shared" si="4"/>
        <v>0</v>
      </c>
      <c r="R16" s="377"/>
      <c r="S16" s="378"/>
      <c r="T16" s="380">
        <f t="shared" si="5"/>
        <v>0</v>
      </c>
      <c r="U16" s="377"/>
      <c r="V16" s="378"/>
      <c r="W16" s="380">
        <f t="shared" si="6"/>
        <v>0</v>
      </c>
    </row>
    <row r="17" spans="1:23" x14ac:dyDescent="0.2">
      <c r="A17" s="375"/>
      <c r="B17" s="381" t="s">
        <v>163</v>
      </c>
      <c r="C17" s="377">
        <f t="shared" si="8"/>
        <v>0</v>
      </c>
      <c r="D17" s="378">
        <f t="shared" si="8"/>
        <v>0</v>
      </c>
      <c r="E17" s="379">
        <f t="shared" si="0"/>
        <v>0</v>
      </c>
      <c r="F17" s="377"/>
      <c r="G17" s="378"/>
      <c r="H17" s="380">
        <f t="shared" si="1"/>
        <v>0</v>
      </c>
      <c r="I17" s="377"/>
      <c r="J17" s="378"/>
      <c r="K17" s="380">
        <f t="shared" si="2"/>
        <v>0</v>
      </c>
      <c r="L17" s="377"/>
      <c r="M17" s="378"/>
      <c r="N17" s="380">
        <f t="shared" si="3"/>
        <v>0</v>
      </c>
      <c r="O17" s="377"/>
      <c r="P17" s="378"/>
      <c r="Q17" s="380">
        <f t="shared" si="4"/>
        <v>0</v>
      </c>
      <c r="R17" s="377"/>
      <c r="S17" s="378"/>
      <c r="T17" s="380">
        <f t="shared" si="5"/>
        <v>0</v>
      </c>
      <c r="U17" s="377"/>
      <c r="V17" s="378"/>
      <c r="W17" s="380">
        <f t="shared" si="6"/>
        <v>0</v>
      </c>
    </row>
    <row r="18" spans="1:23" x14ac:dyDescent="0.2">
      <c r="A18" s="382"/>
      <c r="B18" s="383" t="s">
        <v>164</v>
      </c>
      <c r="C18" s="384">
        <f t="shared" si="8"/>
        <v>0</v>
      </c>
      <c r="D18" s="385">
        <f t="shared" si="8"/>
        <v>0</v>
      </c>
      <c r="E18" s="386">
        <f t="shared" si="0"/>
        <v>0</v>
      </c>
      <c r="F18" s="384"/>
      <c r="G18" s="385"/>
      <c r="H18" s="387">
        <f t="shared" si="1"/>
        <v>0</v>
      </c>
      <c r="I18" s="384"/>
      <c r="J18" s="385"/>
      <c r="K18" s="387">
        <f t="shared" si="2"/>
        <v>0</v>
      </c>
      <c r="L18" s="384"/>
      <c r="M18" s="385"/>
      <c r="N18" s="387">
        <f t="shared" si="3"/>
        <v>0</v>
      </c>
      <c r="O18" s="384"/>
      <c r="P18" s="385"/>
      <c r="Q18" s="387">
        <f t="shared" si="4"/>
        <v>0</v>
      </c>
      <c r="R18" s="384"/>
      <c r="S18" s="385"/>
      <c r="T18" s="387">
        <f t="shared" si="5"/>
        <v>0</v>
      </c>
      <c r="U18" s="384"/>
      <c r="V18" s="385"/>
      <c r="W18" s="387">
        <f t="shared" si="6"/>
        <v>0</v>
      </c>
    </row>
    <row r="19" spans="1:23" x14ac:dyDescent="0.2">
      <c r="A19" s="369">
        <v>241</v>
      </c>
      <c r="B19" s="370" t="s">
        <v>166</v>
      </c>
      <c r="C19" s="371">
        <f>SUM(C20:C23)</f>
        <v>0</v>
      </c>
      <c r="D19" s="372">
        <f>SUM(D20:D23)</f>
        <v>0</v>
      </c>
      <c r="E19" s="373">
        <f t="shared" si="0"/>
        <v>0</v>
      </c>
      <c r="F19" s="371">
        <f>SUM(F20:F23)</f>
        <v>0</v>
      </c>
      <c r="G19" s="372">
        <f>SUM(G20:G23)</f>
        <v>0</v>
      </c>
      <c r="H19" s="374">
        <f t="shared" si="1"/>
        <v>0</v>
      </c>
      <c r="I19" s="371">
        <f>SUM(I20:I23)</f>
        <v>0</v>
      </c>
      <c r="J19" s="372">
        <f>SUM(J20:J23)</f>
        <v>0</v>
      </c>
      <c r="K19" s="374">
        <f t="shared" si="2"/>
        <v>0</v>
      </c>
      <c r="L19" s="371">
        <f>SUM(L20:L23)</f>
        <v>0</v>
      </c>
      <c r="M19" s="372">
        <f>SUM(M20:M23)</f>
        <v>0</v>
      </c>
      <c r="N19" s="374">
        <f t="shared" si="3"/>
        <v>0</v>
      </c>
      <c r="O19" s="371">
        <f>SUM(O20:O23)</f>
        <v>0</v>
      </c>
      <c r="P19" s="372">
        <f>SUM(P20:P23)</f>
        <v>0</v>
      </c>
      <c r="Q19" s="374">
        <f t="shared" si="4"/>
        <v>0</v>
      </c>
      <c r="R19" s="371">
        <f>SUM(R20:R23)</f>
        <v>0</v>
      </c>
      <c r="S19" s="372">
        <f>SUM(S20:S23)</f>
        <v>0</v>
      </c>
      <c r="T19" s="374">
        <f t="shared" si="5"/>
        <v>0</v>
      </c>
      <c r="U19" s="371">
        <f>SUM(U20:U23)</f>
        <v>0</v>
      </c>
      <c r="V19" s="372">
        <f>SUM(V20:V23)</f>
        <v>0</v>
      </c>
      <c r="W19" s="374">
        <f t="shared" si="6"/>
        <v>0</v>
      </c>
    </row>
    <row r="20" spans="1:23" x14ac:dyDescent="0.2">
      <c r="A20" s="375"/>
      <c r="B20" s="376" t="s">
        <v>161</v>
      </c>
      <c r="C20" s="377">
        <f>F20+I20+L20+O20</f>
        <v>0</v>
      </c>
      <c r="D20" s="378">
        <f>G20+J20+M20+P20</f>
        <v>0</v>
      </c>
      <c r="E20" s="379">
        <f t="shared" si="0"/>
        <v>0</v>
      </c>
      <c r="F20" s="377"/>
      <c r="G20" s="378"/>
      <c r="H20" s="380">
        <f t="shared" si="1"/>
        <v>0</v>
      </c>
      <c r="I20" s="377"/>
      <c r="J20" s="378"/>
      <c r="K20" s="380">
        <f t="shared" si="2"/>
        <v>0</v>
      </c>
      <c r="L20" s="377"/>
      <c r="M20" s="378"/>
      <c r="N20" s="380">
        <f t="shared" si="3"/>
        <v>0</v>
      </c>
      <c r="O20" s="377"/>
      <c r="P20" s="378"/>
      <c r="Q20" s="380">
        <f t="shared" si="4"/>
        <v>0</v>
      </c>
      <c r="R20" s="377"/>
      <c r="S20" s="378"/>
      <c r="T20" s="380">
        <f t="shared" si="5"/>
        <v>0</v>
      </c>
      <c r="U20" s="377"/>
      <c r="V20" s="378"/>
      <c r="W20" s="380">
        <f t="shared" si="6"/>
        <v>0</v>
      </c>
    </row>
    <row r="21" spans="1:23" x14ac:dyDescent="0.2">
      <c r="A21" s="375"/>
      <c r="B21" s="381" t="s">
        <v>162</v>
      </c>
      <c r="C21" s="377">
        <f t="shared" ref="C21:D23" si="9">F21+I21+L21+O21</f>
        <v>0</v>
      </c>
      <c r="D21" s="378">
        <f t="shared" si="9"/>
        <v>0</v>
      </c>
      <c r="E21" s="379">
        <f t="shared" si="0"/>
        <v>0</v>
      </c>
      <c r="F21" s="377"/>
      <c r="G21" s="378"/>
      <c r="H21" s="380">
        <f t="shared" si="1"/>
        <v>0</v>
      </c>
      <c r="I21" s="377"/>
      <c r="J21" s="378"/>
      <c r="K21" s="380">
        <f t="shared" si="2"/>
        <v>0</v>
      </c>
      <c r="L21" s="377"/>
      <c r="M21" s="378"/>
      <c r="N21" s="380">
        <f t="shared" si="3"/>
        <v>0</v>
      </c>
      <c r="O21" s="377"/>
      <c r="P21" s="378"/>
      <c r="Q21" s="380">
        <f t="shared" si="4"/>
        <v>0</v>
      </c>
      <c r="R21" s="377"/>
      <c r="S21" s="378"/>
      <c r="T21" s="380">
        <f t="shared" si="5"/>
        <v>0</v>
      </c>
      <c r="U21" s="377"/>
      <c r="V21" s="378"/>
      <c r="W21" s="380">
        <f t="shared" si="6"/>
        <v>0</v>
      </c>
    </row>
    <row r="22" spans="1:23" x14ac:dyDescent="0.2">
      <c r="A22" s="375"/>
      <c r="B22" s="381" t="s">
        <v>163</v>
      </c>
      <c r="C22" s="377">
        <f t="shared" si="9"/>
        <v>0</v>
      </c>
      <c r="D22" s="378">
        <f t="shared" si="9"/>
        <v>0</v>
      </c>
      <c r="E22" s="379">
        <f t="shared" si="0"/>
        <v>0</v>
      </c>
      <c r="F22" s="377"/>
      <c r="G22" s="378"/>
      <c r="H22" s="380">
        <f t="shared" si="1"/>
        <v>0</v>
      </c>
      <c r="I22" s="377"/>
      <c r="J22" s="378"/>
      <c r="K22" s="380">
        <f t="shared" si="2"/>
        <v>0</v>
      </c>
      <c r="L22" s="377"/>
      <c r="M22" s="378"/>
      <c r="N22" s="380">
        <f t="shared" si="3"/>
        <v>0</v>
      </c>
      <c r="O22" s="377"/>
      <c r="P22" s="378"/>
      <c r="Q22" s="380">
        <f t="shared" si="4"/>
        <v>0</v>
      </c>
      <c r="R22" s="377"/>
      <c r="S22" s="378"/>
      <c r="T22" s="380">
        <f t="shared" si="5"/>
        <v>0</v>
      </c>
      <c r="U22" s="377"/>
      <c r="V22" s="378"/>
      <c r="W22" s="380">
        <f t="shared" si="6"/>
        <v>0</v>
      </c>
    </row>
    <row r="23" spans="1:23" x14ac:dyDescent="0.2">
      <c r="A23" s="382"/>
      <c r="B23" s="383" t="s">
        <v>164</v>
      </c>
      <c r="C23" s="384">
        <f t="shared" si="9"/>
        <v>0</v>
      </c>
      <c r="D23" s="385">
        <f t="shared" si="9"/>
        <v>0</v>
      </c>
      <c r="E23" s="386">
        <f t="shared" si="0"/>
        <v>0</v>
      </c>
      <c r="F23" s="384"/>
      <c r="G23" s="385"/>
      <c r="H23" s="387">
        <f t="shared" si="1"/>
        <v>0</v>
      </c>
      <c r="I23" s="384"/>
      <c r="J23" s="385"/>
      <c r="K23" s="387">
        <f t="shared" si="2"/>
        <v>0</v>
      </c>
      <c r="L23" s="384"/>
      <c r="M23" s="385"/>
      <c r="N23" s="387">
        <f t="shared" si="3"/>
        <v>0</v>
      </c>
      <c r="O23" s="384"/>
      <c r="P23" s="385"/>
      <c r="Q23" s="387">
        <f t="shared" si="4"/>
        <v>0</v>
      </c>
      <c r="R23" s="384"/>
      <c r="S23" s="385"/>
      <c r="T23" s="387">
        <f t="shared" si="5"/>
        <v>0</v>
      </c>
      <c r="U23" s="384"/>
      <c r="V23" s="385"/>
      <c r="W23" s="387">
        <f t="shared" si="6"/>
        <v>0</v>
      </c>
    </row>
    <row r="24" spans="1:23" x14ac:dyDescent="0.2">
      <c r="A24" s="393">
        <v>271</v>
      </c>
      <c r="B24" s="370" t="s">
        <v>167</v>
      </c>
      <c r="C24" s="371">
        <f>SUM(C25:C28)</f>
        <v>0</v>
      </c>
      <c r="D24" s="372">
        <f>SUM(D25:D28)</f>
        <v>0</v>
      </c>
      <c r="E24" s="373">
        <f t="shared" si="0"/>
        <v>0</v>
      </c>
      <c r="F24" s="371">
        <f>SUM(F25:F28)</f>
        <v>0</v>
      </c>
      <c r="G24" s="372">
        <f>SUM(G25:G28)</f>
        <v>0</v>
      </c>
      <c r="H24" s="374">
        <f t="shared" si="1"/>
        <v>0</v>
      </c>
      <c r="I24" s="371">
        <f>SUM(I25:I28)</f>
        <v>0</v>
      </c>
      <c r="J24" s="372">
        <f>SUM(J25:J28)</f>
        <v>0</v>
      </c>
      <c r="K24" s="374">
        <f t="shared" si="2"/>
        <v>0</v>
      </c>
      <c r="L24" s="371">
        <f>SUM(L25:L28)</f>
        <v>0</v>
      </c>
      <c r="M24" s="372">
        <f>SUM(M25:M28)</f>
        <v>0</v>
      </c>
      <c r="N24" s="374">
        <f t="shared" si="3"/>
        <v>0</v>
      </c>
      <c r="O24" s="371">
        <f>SUM(O25:O28)</f>
        <v>0</v>
      </c>
      <c r="P24" s="372">
        <f>SUM(P25:P28)</f>
        <v>0</v>
      </c>
      <c r="Q24" s="374">
        <f t="shared" si="4"/>
        <v>0</v>
      </c>
      <c r="R24" s="371">
        <f>SUM(R25:R28)</f>
        <v>0</v>
      </c>
      <c r="S24" s="372">
        <f>SUM(S25:S28)</f>
        <v>0</v>
      </c>
      <c r="T24" s="374">
        <f t="shared" si="5"/>
        <v>0</v>
      </c>
      <c r="U24" s="371">
        <f>SUM(U25:U28)</f>
        <v>0</v>
      </c>
      <c r="V24" s="372">
        <f>SUM(V25:V28)</f>
        <v>0</v>
      </c>
      <c r="W24" s="374">
        <f t="shared" si="6"/>
        <v>0</v>
      </c>
    </row>
    <row r="25" spans="1:23" x14ac:dyDescent="0.2">
      <c r="A25" s="375"/>
      <c r="B25" s="376" t="s">
        <v>161</v>
      </c>
      <c r="C25" s="377">
        <f>F25+I25+L25+O25</f>
        <v>0</v>
      </c>
      <c r="D25" s="378">
        <f>G25+J25+M25+P25</f>
        <v>0</v>
      </c>
      <c r="E25" s="379">
        <f t="shared" si="0"/>
        <v>0</v>
      </c>
      <c r="F25" s="377"/>
      <c r="G25" s="378"/>
      <c r="H25" s="380">
        <f t="shared" si="1"/>
        <v>0</v>
      </c>
      <c r="I25" s="377"/>
      <c r="J25" s="378"/>
      <c r="K25" s="380">
        <f t="shared" si="2"/>
        <v>0</v>
      </c>
      <c r="L25" s="377"/>
      <c r="M25" s="378"/>
      <c r="N25" s="380">
        <f t="shared" si="3"/>
        <v>0</v>
      </c>
      <c r="O25" s="377"/>
      <c r="P25" s="378"/>
      <c r="Q25" s="380">
        <f t="shared" si="4"/>
        <v>0</v>
      </c>
      <c r="R25" s="377"/>
      <c r="S25" s="378"/>
      <c r="T25" s="380">
        <f t="shared" si="5"/>
        <v>0</v>
      </c>
      <c r="U25" s="377"/>
      <c r="V25" s="378"/>
      <c r="W25" s="380">
        <f t="shared" si="6"/>
        <v>0</v>
      </c>
    </row>
    <row r="26" spans="1:23" x14ac:dyDescent="0.2">
      <c r="A26" s="375"/>
      <c r="B26" s="381" t="s">
        <v>162</v>
      </c>
      <c r="C26" s="377">
        <f t="shared" ref="C26:D28" si="10">F26+I26+L26+O26</f>
        <v>0</v>
      </c>
      <c r="D26" s="378">
        <f t="shared" si="10"/>
        <v>0</v>
      </c>
      <c r="E26" s="379">
        <f t="shared" si="0"/>
        <v>0</v>
      </c>
      <c r="F26" s="377"/>
      <c r="G26" s="378"/>
      <c r="H26" s="380">
        <f t="shared" si="1"/>
        <v>0</v>
      </c>
      <c r="I26" s="377"/>
      <c r="J26" s="378"/>
      <c r="K26" s="380">
        <f t="shared" si="2"/>
        <v>0</v>
      </c>
      <c r="L26" s="377"/>
      <c r="M26" s="378"/>
      <c r="N26" s="380">
        <f t="shared" si="3"/>
        <v>0</v>
      </c>
      <c r="O26" s="377"/>
      <c r="P26" s="378"/>
      <c r="Q26" s="380">
        <f t="shared" si="4"/>
        <v>0</v>
      </c>
      <c r="R26" s="377"/>
      <c r="S26" s="378"/>
      <c r="T26" s="380">
        <f t="shared" si="5"/>
        <v>0</v>
      </c>
      <c r="U26" s="377"/>
      <c r="V26" s="378"/>
      <c r="W26" s="380">
        <f t="shared" si="6"/>
        <v>0</v>
      </c>
    </row>
    <row r="27" spans="1:23" x14ac:dyDescent="0.2">
      <c r="A27" s="375"/>
      <c r="B27" s="381" t="s">
        <v>163</v>
      </c>
      <c r="C27" s="377">
        <f t="shared" si="10"/>
        <v>0</v>
      </c>
      <c r="D27" s="378">
        <f t="shared" si="10"/>
        <v>0</v>
      </c>
      <c r="E27" s="379">
        <f t="shared" si="0"/>
        <v>0</v>
      </c>
      <c r="F27" s="377"/>
      <c r="G27" s="378"/>
      <c r="H27" s="380">
        <f t="shared" si="1"/>
        <v>0</v>
      </c>
      <c r="I27" s="377"/>
      <c r="J27" s="378"/>
      <c r="K27" s="380">
        <f t="shared" si="2"/>
        <v>0</v>
      </c>
      <c r="L27" s="377"/>
      <c r="M27" s="378"/>
      <c r="N27" s="380">
        <f t="shared" si="3"/>
        <v>0</v>
      </c>
      <c r="O27" s="377"/>
      <c r="P27" s="378"/>
      <c r="Q27" s="380">
        <f t="shared" si="4"/>
        <v>0</v>
      </c>
      <c r="R27" s="377"/>
      <c r="S27" s="378"/>
      <c r="T27" s="380">
        <f t="shared" si="5"/>
        <v>0</v>
      </c>
      <c r="U27" s="377"/>
      <c r="V27" s="378"/>
      <c r="W27" s="380">
        <f t="shared" si="6"/>
        <v>0</v>
      </c>
    </row>
    <row r="28" spans="1:23" x14ac:dyDescent="0.2">
      <c r="A28" s="382"/>
      <c r="B28" s="383" t="s">
        <v>164</v>
      </c>
      <c r="C28" s="384">
        <f t="shared" si="10"/>
        <v>0</v>
      </c>
      <c r="D28" s="385">
        <f t="shared" si="10"/>
        <v>0</v>
      </c>
      <c r="E28" s="386">
        <f t="shared" si="0"/>
        <v>0</v>
      </c>
      <c r="F28" s="384"/>
      <c r="G28" s="385"/>
      <c r="H28" s="387">
        <f t="shared" si="1"/>
        <v>0</v>
      </c>
      <c r="I28" s="384"/>
      <c r="J28" s="385"/>
      <c r="K28" s="387">
        <f t="shared" si="2"/>
        <v>0</v>
      </c>
      <c r="L28" s="384"/>
      <c r="M28" s="385"/>
      <c r="N28" s="387">
        <f t="shared" si="3"/>
        <v>0</v>
      </c>
      <c r="O28" s="384"/>
      <c r="P28" s="385"/>
      <c r="Q28" s="387">
        <f t="shared" si="4"/>
        <v>0</v>
      </c>
      <c r="R28" s="384"/>
      <c r="S28" s="385"/>
      <c r="T28" s="387">
        <f t="shared" si="5"/>
        <v>0</v>
      </c>
      <c r="U28" s="384"/>
      <c r="V28" s="385"/>
      <c r="W28" s="387">
        <f t="shared" si="6"/>
        <v>0</v>
      </c>
    </row>
    <row r="29" spans="1:23" ht="36" x14ac:dyDescent="0.2">
      <c r="A29" s="388">
        <v>300</v>
      </c>
      <c r="B29" s="389" t="s">
        <v>168</v>
      </c>
      <c r="C29" s="390">
        <f>C30+C35+C40+C45+C50</f>
        <v>0</v>
      </c>
      <c r="D29" s="391">
        <f>D30+D35+D40+D45+D50</f>
        <v>0</v>
      </c>
      <c r="E29" s="392">
        <f t="shared" si="0"/>
        <v>0</v>
      </c>
      <c r="F29" s="366">
        <f>F30+F35+F40+F45+F50</f>
        <v>0</v>
      </c>
      <c r="G29" s="367">
        <f>G30+G35+G40+G45+G50</f>
        <v>0</v>
      </c>
      <c r="H29" s="368">
        <f t="shared" si="1"/>
        <v>0</v>
      </c>
      <c r="I29" s="366">
        <f>I30+I35+I40+I45+I50</f>
        <v>0</v>
      </c>
      <c r="J29" s="367">
        <f>J30+J35+J40+J45+J50</f>
        <v>0</v>
      </c>
      <c r="K29" s="368">
        <f t="shared" si="2"/>
        <v>0</v>
      </c>
      <c r="L29" s="366">
        <f>L30+L35+L40+L45+L50</f>
        <v>0</v>
      </c>
      <c r="M29" s="367">
        <f>M30+M35+M40+M45+M50</f>
        <v>0</v>
      </c>
      <c r="N29" s="368">
        <f t="shared" si="3"/>
        <v>0</v>
      </c>
      <c r="O29" s="366">
        <f>O30+O35+O40+O45+O50</f>
        <v>0</v>
      </c>
      <c r="P29" s="367">
        <f>P30+P35+P40+P45+P50</f>
        <v>0</v>
      </c>
      <c r="Q29" s="368">
        <f t="shared" si="4"/>
        <v>0</v>
      </c>
      <c r="R29" s="366">
        <f>R30+R35+R40+R45+R50</f>
        <v>0</v>
      </c>
      <c r="S29" s="367">
        <f>S30+S35+S40+S45+S50</f>
        <v>0</v>
      </c>
      <c r="T29" s="368">
        <f t="shared" si="5"/>
        <v>0</v>
      </c>
      <c r="U29" s="366">
        <f>U30+U35+U40+U45+U50</f>
        <v>0</v>
      </c>
      <c r="V29" s="367">
        <f>V30+V35+V40+V45+V50</f>
        <v>0</v>
      </c>
      <c r="W29" s="368">
        <f t="shared" si="6"/>
        <v>0</v>
      </c>
    </row>
    <row r="30" spans="1:23" ht="24" x14ac:dyDescent="0.2">
      <c r="A30" s="369">
        <v>311</v>
      </c>
      <c r="B30" s="370" t="s">
        <v>160</v>
      </c>
      <c r="C30" s="371">
        <f>SUM(C31:C34)</f>
        <v>0</v>
      </c>
      <c r="D30" s="372">
        <f>SUM(D31:D34)</f>
        <v>0</v>
      </c>
      <c r="E30" s="373">
        <f t="shared" si="0"/>
        <v>0</v>
      </c>
      <c r="F30" s="371">
        <f>SUM(F31:F34)</f>
        <v>0</v>
      </c>
      <c r="G30" s="372">
        <f>SUM(G31:G34)</f>
        <v>0</v>
      </c>
      <c r="H30" s="374">
        <f t="shared" si="1"/>
        <v>0</v>
      </c>
      <c r="I30" s="371">
        <f>SUM(I31:I34)</f>
        <v>0</v>
      </c>
      <c r="J30" s="372">
        <f>SUM(J31:J34)</f>
        <v>0</v>
      </c>
      <c r="K30" s="374">
        <f t="shared" si="2"/>
        <v>0</v>
      </c>
      <c r="L30" s="371">
        <f>SUM(L31:L34)</f>
        <v>0</v>
      </c>
      <c r="M30" s="372">
        <f>SUM(M31:M34)</f>
        <v>0</v>
      </c>
      <c r="N30" s="374">
        <f t="shared" si="3"/>
        <v>0</v>
      </c>
      <c r="O30" s="371">
        <f>SUM(O31:O34)</f>
        <v>0</v>
      </c>
      <c r="P30" s="372">
        <f>SUM(P31:P34)</f>
        <v>0</v>
      </c>
      <c r="Q30" s="374">
        <f t="shared" si="4"/>
        <v>0</v>
      </c>
      <c r="R30" s="371">
        <f>SUM(R31:R34)</f>
        <v>0</v>
      </c>
      <c r="S30" s="372">
        <f>SUM(S31:S34)</f>
        <v>0</v>
      </c>
      <c r="T30" s="374">
        <f t="shared" si="5"/>
        <v>0</v>
      </c>
      <c r="U30" s="371">
        <f>SUM(U31:U34)</f>
        <v>0</v>
      </c>
      <c r="V30" s="372">
        <f>SUM(V31:V34)</f>
        <v>0</v>
      </c>
      <c r="W30" s="374">
        <f t="shared" si="6"/>
        <v>0</v>
      </c>
    </row>
    <row r="31" spans="1:23" x14ac:dyDescent="0.2">
      <c r="A31" s="375"/>
      <c r="B31" s="376" t="s">
        <v>161</v>
      </c>
      <c r="C31" s="377">
        <f>F31+I31+L31+O31</f>
        <v>0</v>
      </c>
      <c r="D31" s="378">
        <f>G31+J31+M31+P31</f>
        <v>0</v>
      </c>
      <c r="E31" s="379">
        <f t="shared" si="0"/>
        <v>0</v>
      </c>
      <c r="F31" s="377"/>
      <c r="G31" s="378"/>
      <c r="H31" s="380">
        <f t="shared" si="1"/>
        <v>0</v>
      </c>
      <c r="I31" s="377"/>
      <c r="J31" s="378"/>
      <c r="K31" s="380">
        <f t="shared" si="2"/>
        <v>0</v>
      </c>
      <c r="L31" s="377"/>
      <c r="M31" s="378"/>
      <c r="N31" s="380">
        <f t="shared" si="3"/>
        <v>0</v>
      </c>
      <c r="O31" s="377"/>
      <c r="P31" s="378"/>
      <c r="Q31" s="380">
        <f t="shared" si="4"/>
        <v>0</v>
      </c>
      <c r="R31" s="377"/>
      <c r="S31" s="378"/>
      <c r="T31" s="380">
        <f t="shared" si="5"/>
        <v>0</v>
      </c>
      <c r="U31" s="377"/>
      <c r="V31" s="378"/>
      <c r="W31" s="380">
        <f t="shared" si="6"/>
        <v>0</v>
      </c>
    </row>
    <row r="32" spans="1:23" x14ac:dyDescent="0.2">
      <c r="A32" s="375"/>
      <c r="B32" s="381" t="s">
        <v>162</v>
      </c>
      <c r="C32" s="377">
        <f t="shared" ref="C32:D34" si="11">F32+I32+L32+O32</f>
        <v>0</v>
      </c>
      <c r="D32" s="378">
        <f t="shared" si="11"/>
        <v>0</v>
      </c>
      <c r="E32" s="379">
        <f t="shared" si="0"/>
        <v>0</v>
      </c>
      <c r="F32" s="377"/>
      <c r="G32" s="378"/>
      <c r="H32" s="380">
        <f t="shared" si="1"/>
        <v>0</v>
      </c>
      <c r="I32" s="377"/>
      <c r="J32" s="378"/>
      <c r="K32" s="380">
        <f t="shared" si="2"/>
        <v>0</v>
      </c>
      <c r="L32" s="377"/>
      <c r="M32" s="378"/>
      <c r="N32" s="380">
        <f t="shared" si="3"/>
        <v>0</v>
      </c>
      <c r="O32" s="377"/>
      <c r="P32" s="378"/>
      <c r="Q32" s="380">
        <f t="shared" si="4"/>
        <v>0</v>
      </c>
      <c r="R32" s="377"/>
      <c r="S32" s="378"/>
      <c r="T32" s="380">
        <f t="shared" si="5"/>
        <v>0</v>
      </c>
      <c r="U32" s="377"/>
      <c r="V32" s="378"/>
      <c r="W32" s="380">
        <f t="shared" si="6"/>
        <v>0</v>
      </c>
    </row>
    <row r="33" spans="1:23" x14ac:dyDescent="0.2">
      <c r="A33" s="375"/>
      <c r="B33" s="381" t="s">
        <v>163</v>
      </c>
      <c r="C33" s="377">
        <f t="shared" si="11"/>
        <v>0</v>
      </c>
      <c r="D33" s="378">
        <f t="shared" si="11"/>
        <v>0</v>
      </c>
      <c r="E33" s="379">
        <f t="shared" si="0"/>
        <v>0</v>
      </c>
      <c r="F33" s="377"/>
      <c r="G33" s="378"/>
      <c r="H33" s="380">
        <f t="shared" si="1"/>
        <v>0</v>
      </c>
      <c r="I33" s="377"/>
      <c r="J33" s="378"/>
      <c r="K33" s="380">
        <f t="shared" si="2"/>
        <v>0</v>
      </c>
      <c r="L33" s="377"/>
      <c r="M33" s="378"/>
      <c r="N33" s="380">
        <f t="shared" si="3"/>
        <v>0</v>
      </c>
      <c r="O33" s="377"/>
      <c r="P33" s="378"/>
      <c r="Q33" s="380">
        <f t="shared" si="4"/>
        <v>0</v>
      </c>
      <c r="R33" s="377"/>
      <c r="S33" s="378"/>
      <c r="T33" s="380">
        <f t="shared" si="5"/>
        <v>0</v>
      </c>
      <c r="U33" s="377"/>
      <c r="V33" s="378"/>
      <c r="W33" s="380">
        <f t="shared" si="6"/>
        <v>0</v>
      </c>
    </row>
    <row r="34" spans="1:23" x14ac:dyDescent="0.2">
      <c r="A34" s="382"/>
      <c r="B34" s="383" t="s">
        <v>164</v>
      </c>
      <c r="C34" s="384">
        <f t="shared" si="11"/>
        <v>0</v>
      </c>
      <c r="D34" s="385">
        <f t="shared" si="11"/>
        <v>0</v>
      </c>
      <c r="E34" s="386">
        <f t="shared" si="0"/>
        <v>0</v>
      </c>
      <c r="F34" s="384"/>
      <c r="G34" s="385"/>
      <c r="H34" s="387">
        <f t="shared" si="1"/>
        <v>0</v>
      </c>
      <c r="I34" s="384"/>
      <c r="J34" s="385"/>
      <c r="K34" s="387">
        <f t="shared" si="2"/>
        <v>0</v>
      </c>
      <c r="L34" s="384"/>
      <c r="M34" s="385"/>
      <c r="N34" s="387">
        <f t="shared" si="3"/>
        <v>0</v>
      </c>
      <c r="O34" s="384"/>
      <c r="P34" s="385"/>
      <c r="Q34" s="387">
        <f t="shared" si="4"/>
        <v>0</v>
      </c>
      <c r="R34" s="384"/>
      <c r="S34" s="385"/>
      <c r="T34" s="387">
        <f t="shared" si="5"/>
        <v>0</v>
      </c>
      <c r="U34" s="384"/>
      <c r="V34" s="385"/>
      <c r="W34" s="387">
        <f t="shared" si="6"/>
        <v>0</v>
      </c>
    </row>
    <row r="35" spans="1:23" x14ac:dyDescent="0.2">
      <c r="A35" s="369">
        <v>341</v>
      </c>
      <c r="B35" s="370" t="s">
        <v>166</v>
      </c>
      <c r="C35" s="371">
        <f>SUM(C36:C39)</f>
        <v>0</v>
      </c>
      <c r="D35" s="372">
        <f>SUM(D36:D39)</f>
        <v>0</v>
      </c>
      <c r="E35" s="373">
        <f t="shared" si="0"/>
        <v>0</v>
      </c>
      <c r="F35" s="371">
        <f>SUM(F36:F39)</f>
        <v>0</v>
      </c>
      <c r="G35" s="372">
        <f>SUM(G36:G39)</f>
        <v>0</v>
      </c>
      <c r="H35" s="374">
        <f t="shared" si="1"/>
        <v>0</v>
      </c>
      <c r="I35" s="371">
        <f>SUM(I36:I39)</f>
        <v>0</v>
      </c>
      <c r="J35" s="372">
        <f>SUM(J36:J39)</f>
        <v>0</v>
      </c>
      <c r="K35" s="374">
        <f t="shared" si="2"/>
        <v>0</v>
      </c>
      <c r="L35" s="371">
        <f>SUM(L36:L39)</f>
        <v>0</v>
      </c>
      <c r="M35" s="372">
        <f>SUM(M36:M39)</f>
        <v>0</v>
      </c>
      <c r="N35" s="374">
        <f t="shared" si="3"/>
        <v>0</v>
      </c>
      <c r="O35" s="371">
        <f>SUM(O36:O39)</f>
        <v>0</v>
      </c>
      <c r="P35" s="372">
        <f>SUM(P36:P39)</f>
        <v>0</v>
      </c>
      <c r="Q35" s="374">
        <f t="shared" si="4"/>
        <v>0</v>
      </c>
      <c r="R35" s="371">
        <f>SUM(R36:R39)</f>
        <v>0</v>
      </c>
      <c r="S35" s="372">
        <f>SUM(S36:S39)</f>
        <v>0</v>
      </c>
      <c r="T35" s="374">
        <f t="shared" si="5"/>
        <v>0</v>
      </c>
      <c r="U35" s="371">
        <f>SUM(U36:U39)</f>
        <v>0</v>
      </c>
      <c r="V35" s="372">
        <f>SUM(V36:V39)</f>
        <v>0</v>
      </c>
      <c r="W35" s="374">
        <f t="shared" si="6"/>
        <v>0</v>
      </c>
    </row>
    <row r="36" spans="1:23" x14ac:dyDescent="0.2">
      <c r="A36" s="375"/>
      <c r="B36" s="376" t="s">
        <v>161</v>
      </c>
      <c r="C36" s="377">
        <f>F36+I36+L36+O36</f>
        <v>0</v>
      </c>
      <c r="D36" s="378">
        <f>G36+J36+M36+P36</f>
        <v>0</v>
      </c>
      <c r="E36" s="379">
        <f t="shared" si="0"/>
        <v>0</v>
      </c>
      <c r="F36" s="377"/>
      <c r="G36" s="378"/>
      <c r="H36" s="380">
        <f t="shared" si="1"/>
        <v>0</v>
      </c>
      <c r="I36" s="377"/>
      <c r="J36" s="378"/>
      <c r="K36" s="380">
        <f t="shared" si="2"/>
        <v>0</v>
      </c>
      <c r="L36" s="377"/>
      <c r="M36" s="378"/>
      <c r="N36" s="380">
        <f t="shared" si="3"/>
        <v>0</v>
      </c>
      <c r="O36" s="377"/>
      <c r="P36" s="378"/>
      <c r="Q36" s="380">
        <f t="shared" si="4"/>
        <v>0</v>
      </c>
      <c r="R36" s="377"/>
      <c r="S36" s="378"/>
      <c r="T36" s="380">
        <f t="shared" si="5"/>
        <v>0</v>
      </c>
      <c r="U36" s="377"/>
      <c r="V36" s="378"/>
      <c r="W36" s="380">
        <f t="shared" si="6"/>
        <v>0</v>
      </c>
    </row>
    <row r="37" spans="1:23" x14ac:dyDescent="0.2">
      <c r="A37" s="375"/>
      <c r="B37" s="381" t="s">
        <v>162</v>
      </c>
      <c r="C37" s="377">
        <f t="shared" ref="C37:D39" si="12">F37+I37+L37+O37</f>
        <v>0</v>
      </c>
      <c r="D37" s="378">
        <f t="shared" si="12"/>
        <v>0</v>
      </c>
      <c r="E37" s="379">
        <f t="shared" si="0"/>
        <v>0</v>
      </c>
      <c r="F37" s="377"/>
      <c r="G37" s="378"/>
      <c r="H37" s="380">
        <f t="shared" si="1"/>
        <v>0</v>
      </c>
      <c r="I37" s="377"/>
      <c r="J37" s="378"/>
      <c r="K37" s="380">
        <f t="shared" si="2"/>
        <v>0</v>
      </c>
      <c r="L37" s="377"/>
      <c r="M37" s="378"/>
      <c r="N37" s="380">
        <f t="shared" si="3"/>
        <v>0</v>
      </c>
      <c r="O37" s="377"/>
      <c r="P37" s="378"/>
      <c r="Q37" s="380">
        <f t="shared" si="4"/>
        <v>0</v>
      </c>
      <c r="R37" s="377"/>
      <c r="S37" s="378"/>
      <c r="T37" s="380">
        <f t="shared" si="5"/>
        <v>0</v>
      </c>
      <c r="U37" s="377"/>
      <c r="V37" s="378"/>
      <c r="W37" s="380">
        <f t="shared" si="6"/>
        <v>0</v>
      </c>
    </row>
    <row r="38" spans="1:23" x14ac:dyDescent="0.2">
      <c r="A38" s="375"/>
      <c r="B38" s="381" t="s">
        <v>163</v>
      </c>
      <c r="C38" s="377">
        <f t="shared" si="12"/>
        <v>0</v>
      </c>
      <c r="D38" s="378">
        <f t="shared" si="12"/>
        <v>0</v>
      </c>
      <c r="E38" s="379">
        <f t="shared" si="0"/>
        <v>0</v>
      </c>
      <c r="F38" s="377"/>
      <c r="G38" s="378"/>
      <c r="H38" s="380">
        <f t="shared" si="1"/>
        <v>0</v>
      </c>
      <c r="I38" s="377"/>
      <c r="J38" s="378"/>
      <c r="K38" s="380">
        <f t="shared" si="2"/>
        <v>0</v>
      </c>
      <c r="L38" s="377"/>
      <c r="M38" s="378"/>
      <c r="N38" s="380">
        <f t="shared" si="3"/>
        <v>0</v>
      </c>
      <c r="O38" s="377"/>
      <c r="P38" s="378"/>
      <c r="Q38" s="380">
        <f t="shared" si="4"/>
        <v>0</v>
      </c>
      <c r="R38" s="377"/>
      <c r="S38" s="378"/>
      <c r="T38" s="380">
        <f t="shared" si="5"/>
        <v>0</v>
      </c>
      <c r="U38" s="377"/>
      <c r="V38" s="378"/>
      <c r="W38" s="380">
        <f t="shared" si="6"/>
        <v>0</v>
      </c>
    </row>
    <row r="39" spans="1:23" x14ac:dyDescent="0.2">
      <c r="A39" s="382"/>
      <c r="B39" s="383" t="s">
        <v>164</v>
      </c>
      <c r="C39" s="384">
        <f t="shared" si="12"/>
        <v>0</v>
      </c>
      <c r="D39" s="385">
        <f t="shared" si="12"/>
        <v>0</v>
      </c>
      <c r="E39" s="386">
        <f t="shared" si="0"/>
        <v>0</v>
      </c>
      <c r="F39" s="384"/>
      <c r="G39" s="385"/>
      <c r="H39" s="387">
        <f t="shared" si="1"/>
        <v>0</v>
      </c>
      <c r="I39" s="384"/>
      <c r="J39" s="385"/>
      <c r="K39" s="387">
        <f t="shared" si="2"/>
        <v>0</v>
      </c>
      <c r="L39" s="384"/>
      <c r="M39" s="385"/>
      <c r="N39" s="387">
        <f t="shared" si="3"/>
        <v>0</v>
      </c>
      <c r="O39" s="384"/>
      <c r="P39" s="385"/>
      <c r="Q39" s="387">
        <f t="shared" si="4"/>
        <v>0</v>
      </c>
      <c r="R39" s="384"/>
      <c r="S39" s="385"/>
      <c r="T39" s="387">
        <f t="shared" si="5"/>
        <v>0</v>
      </c>
      <c r="U39" s="384"/>
      <c r="V39" s="385"/>
      <c r="W39" s="387">
        <f t="shared" si="6"/>
        <v>0</v>
      </c>
    </row>
    <row r="40" spans="1:23" ht="24" x14ac:dyDescent="0.2">
      <c r="A40" s="369">
        <v>351</v>
      </c>
      <c r="B40" s="370" t="s">
        <v>169</v>
      </c>
      <c r="C40" s="371">
        <f>SUM(C41:C44)</f>
        <v>0</v>
      </c>
      <c r="D40" s="372">
        <f>SUM(D41:D44)</f>
        <v>0</v>
      </c>
      <c r="E40" s="373">
        <f t="shared" si="0"/>
        <v>0</v>
      </c>
      <c r="F40" s="371">
        <f>SUM(F41:F44)</f>
        <v>0</v>
      </c>
      <c r="G40" s="372">
        <f>SUM(G41:G44)</f>
        <v>0</v>
      </c>
      <c r="H40" s="374">
        <f t="shared" si="1"/>
        <v>0</v>
      </c>
      <c r="I40" s="371">
        <f>SUM(I41:I44)</f>
        <v>0</v>
      </c>
      <c r="J40" s="372">
        <f>SUM(J41:J44)</f>
        <v>0</v>
      </c>
      <c r="K40" s="374">
        <f t="shared" si="2"/>
        <v>0</v>
      </c>
      <c r="L40" s="371">
        <f>SUM(L41:L44)</f>
        <v>0</v>
      </c>
      <c r="M40" s="372">
        <f>SUM(M41:M44)</f>
        <v>0</v>
      </c>
      <c r="N40" s="374">
        <f t="shared" si="3"/>
        <v>0</v>
      </c>
      <c r="O40" s="371">
        <f>SUM(O41:O44)</f>
        <v>0</v>
      </c>
      <c r="P40" s="372">
        <f>SUM(P41:P44)</f>
        <v>0</v>
      </c>
      <c r="Q40" s="374">
        <f t="shared" si="4"/>
        <v>0</v>
      </c>
      <c r="R40" s="371">
        <f>SUM(R41:R44)</f>
        <v>0</v>
      </c>
      <c r="S40" s="372">
        <f>SUM(S41:S44)</f>
        <v>0</v>
      </c>
      <c r="T40" s="374">
        <f t="shared" si="5"/>
        <v>0</v>
      </c>
      <c r="U40" s="371">
        <f>SUM(U41:U44)</f>
        <v>0</v>
      </c>
      <c r="V40" s="372">
        <f>SUM(V41:V44)</f>
        <v>0</v>
      </c>
      <c r="W40" s="374">
        <f t="shared" si="6"/>
        <v>0</v>
      </c>
    </row>
    <row r="41" spans="1:23" x14ac:dyDescent="0.2">
      <c r="A41" s="375"/>
      <c r="B41" s="376" t="s">
        <v>161</v>
      </c>
      <c r="C41" s="377">
        <f>F41+I41+L41+O41</f>
        <v>0</v>
      </c>
      <c r="D41" s="378">
        <f>G41+J41+M41+P41</f>
        <v>0</v>
      </c>
      <c r="E41" s="379">
        <f t="shared" si="0"/>
        <v>0</v>
      </c>
      <c r="F41" s="377"/>
      <c r="G41" s="378"/>
      <c r="H41" s="380">
        <f t="shared" si="1"/>
        <v>0</v>
      </c>
      <c r="I41" s="377"/>
      <c r="J41" s="378"/>
      <c r="K41" s="380">
        <f t="shared" si="2"/>
        <v>0</v>
      </c>
      <c r="L41" s="377"/>
      <c r="M41" s="378"/>
      <c r="N41" s="380">
        <f t="shared" si="3"/>
        <v>0</v>
      </c>
      <c r="O41" s="377"/>
      <c r="P41" s="378"/>
      <c r="Q41" s="380">
        <f t="shared" si="4"/>
        <v>0</v>
      </c>
      <c r="R41" s="377"/>
      <c r="S41" s="378"/>
      <c r="T41" s="380">
        <f t="shared" si="5"/>
        <v>0</v>
      </c>
      <c r="U41" s="377"/>
      <c r="V41" s="378"/>
      <c r="W41" s="380">
        <f t="shared" si="6"/>
        <v>0</v>
      </c>
    </row>
    <row r="42" spans="1:23" x14ac:dyDescent="0.2">
      <c r="A42" s="375"/>
      <c r="B42" s="381" t="s">
        <v>162</v>
      </c>
      <c r="C42" s="377">
        <f t="shared" ref="C42:D44" si="13">F42+I42+L42+O42</f>
        <v>0</v>
      </c>
      <c r="D42" s="378">
        <f t="shared" si="13"/>
        <v>0</v>
      </c>
      <c r="E42" s="379">
        <f t="shared" si="0"/>
        <v>0</v>
      </c>
      <c r="F42" s="377"/>
      <c r="G42" s="378"/>
      <c r="H42" s="380">
        <f t="shared" si="1"/>
        <v>0</v>
      </c>
      <c r="I42" s="377"/>
      <c r="J42" s="378"/>
      <c r="K42" s="380">
        <f t="shared" si="2"/>
        <v>0</v>
      </c>
      <c r="L42" s="377"/>
      <c r="M42" s="378"/>
      <c r="N42" s="380">
        <f t="shared" si="3"/>
        <v>0</v>
      </c>
      <c r="O42" s="377"/>
      <c r="P42" s="378"/>
      <c r="Q42" s="380">
        <f t="shared" si="4"/>
        <v>0</v>
      </c>
      <c r="R42" s="377"/>
      <c r="S42" s="378"/>
      <c r="T42" s="380">
        <f t="shared" si="5"/>
        <v>0</v>
      </c>
      <c r="U42" s="377"/>
      <c r="V42" s="378"/>
      <c r="W42" s="380">
        <f t="shared" si="6"/>
        <v>0</v>
      </c>
    </row>
    <row r="43" spans="1:23" x14ac:dyDescent="0.2">
      <c r="A43" s="375"/>
      <c r="B43" s="381" t="s">
        <v>163</v>
      </c>
      <c r="C43" s="377">
        <f t="shared" si="13"/>
        <v>0</v>
      </c>
      <c r="D43" s="378">
        <f t="shared" si="13"/>
        <v>0</v>
      </c>
      <c r="E43" s="379">
        <f t="shared" si="0"/>
        <v>0</v>
      </c>
      <c r="F43" s="377"/>
      <c r="G43" s="378"/>
      <c r="H43" s="380">
        <f t="shared" si="1"/>
        <v>0</v>
      </c>
      <c r="I43" s="377"/>
      <c r="J43" s="378"/>
      <c r="K43" s="380">
        <f t="shared" si="2"/>
        <v>0</v>
      </c>
      <c r="L43" s="377"/>
      <c r="M43" s="378"/>
      <c r="N43" s="380">
        <f t="shared" si="3"/>
        <v>0</v>
      </c>
      <c r="O43" s="377"/>
      <c r="P43" s="378"/>
      <c r="Q43" s="380">
        <f t="shared" si="4"/>
        <v>0</v>
      </c>
      <c r="R43" s="377"/>
      <c r="S43" s="378"/>
      <c r="T43" s="380">
        <f t="shared" si="5"/>
        <v>0</v>
      </c>
      <c r="U43" s="377"/>
      <c r="V43" s="378"/>
      <c r="W43" s="380">
        <f t="shared" si="6"/>
        <v>0</v>
      </c>
    </row>
    <row r="44" spans="1:23" x14ac:dyDescent="0.2">
      <c r="A44" s="382"/>
      <c r="B44" s="383" t="s">
        <v>164</v>
      </c>
      <c r="C44" s="384">
        <f t="shared" si="13"/>
        <v>0</v>
      </c>
      <c r="D44" s="385">
        <f t="shared" si="13"/>
        <v>0</v>
      </c>
      <c r="E44" s="386">
        <f t="shared" si="0"/>
        <v>0</v>
      </c>
      <c r="F44" s="384"/>
      <c r="G44" s="385"/>
      <c r="H44" s="387">
        <f t="shared" si="1"/>
        <v>0</v>
      </c>
      <c r="I44" s="384"/>
      <c r="J44" s="385"/>
      <c r="K44" s="387">
        <f t="shared" si="2"/>
        <v>0</v>
      </c>
      <c r="L44" s="384"/>
      <c r="M44" s="385"/>
      <c r="N44" s="387">
        <f t="shared" si="3"/>
        <v>0</v>
      </c>
      <c r="O44" s="384"/>
      <c r="P44" s="385"/>
      <c r="Q44" s="387">
        <f t="shared" si="4"/>
        <v>0</v>
      </c>
      <c r="R44" s="384"/>
      <c r="S44" s="385"/>
      <c r="T44" s="387">
        <f t="shared" si="5"/>
        <v>0</v>
      </c>
      <c r="U44" s="384"/>
      <c r="V44" s="385"/>
      <c r="W44" s="387">
        <f t="shared" si="6"/>
        <v>0</v>
      </c>
    </row>
    <row r="45" spans="1:23" x14ac:dyDescent="0.2">
      <c r="A45" s="369">
        <v>361</v>
      </c>
      <c r="B45" s="370" t="s">
        <v>170</v>
      </c>
      <c r="C45" s="371">
        <f>SUM(C46:C49)</f>
        <v>0</v>
      </c>
      <c r="D45" s="372">
        <f>SUM(D46:D49)</f>
        <v>0</v>
      </c>
      <c r="E45" s="373">
        <f t="shared" si="0"/>
        <v>0</v>
      </c>
      <c r="F45" s="371">
        <f>SUM(F46:F49)</f>
        <v>0</v>
      </c>
      <c r="G45" s="372">
        <f>SUM(G46:G49)</f>
        <v>0</v>
      </c>
      <c r="H45" s="374">
        <f t="shared" si="1"/>
        <v>0</v>
      </c>
      <c r="I45" s="371">
        <f>SUM(I46:I49)</f>
        <v>0</v>
      </c>
      <c r="J45" s="372">
        <f>SUM(J46:J49)</f>
        <v>0</v>
      </c>
      <c r="K45" s="374">
        <f t="shared" si="2"/>
        <v>0</v>
      </c>
      <c r="L45" s="371">
        <f>SUM(L46:L49)</f>
        <v>0</v>
      </c>
      <c r="M45" s="372">
        <f>SUM(M46:M49)</f>
        <v>0</v>
      </c>
      <c r="N45" s="374">
        <f t="shared" si="3"/>
        <v>0</v>
      </c>
      <c r="O45" s="371">
        <f>SUM(O46:O49)</f>
        <v>0</v>
      </c>
      <c r="P45" s="372">
        <f>SUM(P46:P49)</f>
        <v>0</v>
      </c>
      <c r="Q45" s="374">
        <f t="shared" si="4"/>
        <v>0</v>
      </c>
      <c r="R45" s="371">
        <f>SUM(R46:R49)</f>
        <v>0</v>
      </c>
      <c r="S45" s="372">
        <f>SUM(S46:S49)</f>
        <v>0</v>
      </c>
      <c r="T45" s="374">
        <f t="shared" si="5"/>
        <v>0</v>
      </c>
      <c r="U45" s="371">
        <f>SUM(U46:U49)</f>
        <v>0</v>
      </c>
      <c r="V45" s="372">
        <f>SUM(V46:V49)</f>
        <v>0</v>
      </c>
      <c r="W45" s="374">
        <f t="shared" si="6"/>
        <v>0</v>
      </c>
    </row>
    <row r="46" spans="1:23" x14ac:dyDescent="0.2">
      <c r="A46" s="375"/>
      <c r="B46" s="376" t="s">
        <v>161</v>
      </c>
      <c r="C46" s="377">
        <f>F46+I46+L46+O46</f>
        <v>0</v>
      </c>
      <c r="D46" s="378">
        <f>G46+J46+M46+P46</f>
        <v>0</v>
      </c>
      <c r="E46" s="379">
        <f t="shared" si="0"/>
        <v>0</v>
      </c>
      <c r="F46" s="377"/>
      <c r="G46" s="378"/>
      <c r="H46" s="380">
        <f t="shared" si="1"/>
        <v>0</v>
      </c>
      <c r="I46" s="377"/>
      <c r="J46" s="378"/>
      <c r="K46" s="380">
        <f t="shared" si="2"/>
        <v>0</v>
      </c>
      <c r="L46" s="377"/>
      <c r="M46" s="378"/>
      <c r="N46" s="380">
        <f t="shared" si="3"/>
        <v>0</v>
      </c>
      <c r="O46" s="377"/>
      <c r="P46" s="378"/>
      <c r="Q46" s="380">
        <f t="shared" si="4"/>
        <v>0</v>
      </c>
      <c r="R46" s="377"/>
      <c r="S46" s="378"/>
      <c r="T46" s="380">
        <f t="shared" si="5"/>
        <v>0</v>
      </c>
      <c r="U46" s="377"/>
      <c r="V46" s="378"/>
      <c r="W46" s="380">
        <f t="shared" si="6"/>
        <v>0</v>
      </c>
    </row>
    <row r="47" spans="1:23" x14ac:dyDescent="0.2">
      <c r="A47" s="375"/>
      <c r="B47" s="381" t="s">
        <v>162</v>
      </c>
      <c r="C47" s="377">
        <f t="shared" ref="C47:D49" si="14">F47+I47+L47+O47</f>
        <v>0</v>
      </c>
      <c r="D47" s="378">
        <f t="shared" si="14"/>
        <v>0</v>
      </c>
      <c r="E47" s="379">
        <f t="shared" si="0"/>
        <v>0</v>
      </c>
      <c r="F47" s="377"/>
      <c r="G47" s="378"/>
      <c r="H47" s="380">
        <f t="shared" si="1"/>
        <v>0</v>
      </c>
      <c r="I47" s="377"/>
      <c r="J47" s="378"/>
      <c r="K47" s="380">
        <f t="shared" si="2"/>
        <v>0</v>
      </c>
      <c r="L47" s="377"/>
      <c r="M47" s="378"/>
      <c r="N47" s="380">
        <f t="shared" si="3"/>
        <v>0</v>
      </c>
      <c r="O47" s="377"/>
      <c r="P47" s="378"/>
      <c r="Q47" s="380">
        <f t="shared" si="4"/>
        <v>0</v>
      </c>
      <c r="R47" s="377"/>
      <c r="S47" s="378"/>
      <c r="T47" s="380">
        <f t="shared" si="5"/>
        <v>0</v>
      </c>
      <c r="U47" s="377"/>
      <c r="V47" s="378"/>
      <c r="W47" s="380">
        <f t="shared" si="6"/>
        <v>0</v>
      </c>
    </row>
    <row r="48" spans="1:23" x14ac:dyDescent="0.2">
      <c r="A48" s="375"/>
      <c r="B48" s="381" t="s">
        <v>163</v>
      </c>
      <c r="C48" s="377">
        <f t="shared" si="14"/>
        <v>0</v>
      </c>
      <c r="D48" s="378">
        <f t="shared" si="14"/>
        <v>0</v>
      </c>
      <c r="E48" s="379">
        <f t="shared" si="0"/>
        <v>0</v>
      </c>
      <c r="F48" s="377"/>
      <c r="G48" s="378"/>
      <c r="H48" s="380">
        <f t="shared" si="1"/>
        <v>0</v>
      </c>
      <c r="I48" s="377"/>
      <c r="J48" s="378"/>
      <c r="K48" s="380">
        <f t="shared" si="2"/>
        <v>0</v>
      </c>
      <c r="L48" s="377"/>
      <c r="M48" s="378"/>
      <c r="N48" s="380">
        <f t="shared" si="3"/>
        <v>0</v>
      </c>
      <c r="O48" s="377"/>
      <c r="P48" s="378"/>
      <c r="Q48" s="380">
        <f t="shared" si="4"/>
        <v>0</v>
      </c>
      <c r="R48" s="377"/>
      <c r="S48" s="378"/>
      <c r="T48" s="380">
        <f t="shared" si="5"/>
        <v>0</v>
      </c>
      <c r="U48" s="377"/>
      <c r="V48" s="378"/>
      <c r="W48" s="380">
        <f t="shared" si="6"/>
        <v>0</v>
      </c>
    </row>
    <row r="49" spans="1:23" x14ac:dyDescent="0.2">
      <c r="A49" s="375"/>
      <c r="B49" s="383" t="s">
        <v>164</v>
      </c>
      <c r="C49" s="384">
        <f t="shared" si="14"/>
        <v>0</v>
      </c>
      <c r="D49" s="385">
        <f t="shared" si="14"/>
        <v>0</v>
      </c>
      <c r="E49" s="386">
        <f t="shared" si="0"/>
        <v>0</v>
      </c>
      <c r="F49" s="384"/>
      <c r="G49" s="385"/>
      <c r="H49" s="387">
        <f t="shared" si="1"/>
        <v>0</v>
      </c>
      <c r="I49" s="384"/>
      <c r="J49" s="385"/>
      <c r="K49" s="387">
        <f t="shared" si="2"/>
        <v>0</v>
      </c>
      <c r="L49" s="384"/>
      <c r="M49" s="385"/>
      <c r="N49" s="387">
        <f t="shared" si="3"/>
        <v>0</v>
      </c>
      <c r="O49" s="384"/>
      <c r="P49" s="385"/>
      <c r="Q49" s="387">
        <f t="shared" si="4"/>
        <v>0</v>
      </c>
      <c r="R49" s="384"/>
      <c r="S49" s="385"/>
      <c r="T49" s="387">
        <f t="shared" si="5"/>
        <v>0</v>
      </c>
      <c r="U49" s="384"/>
      <c r="V49" s="385"/>
      <c r="W49" s="387">
        <f t="shared" si="6"/>
        <v>0</v>
      </c>
    </row>
    <row r="50" spans="1:23" x14ac:dyDescent="0.2">
      <c r="A50" s="393">
        <v>371</v>
      </c>
      <c r="B50" s="370" t="s">
        <v>167</v>
      </c>
      <c r="C50" s="371">
        <f>SUM(C51:C54)</f>
        <v>0</v>
      </c>
      <c r="D50" s="372">
        <f>SUM(D51:D54)</f>
        <v>0</v>
      </c>
      <c r="E50" s="373">
        <f t="shared" si="0"/>
        <v>0</v>
      </c>
      <c r="F50" s="371">
        <f>SUM(F51:F54)</f>
        <v>0</v>
      </c>
      <c r="G50" s="372">
        <f>SUM(G51:G54)</f>
        <v>0</v>
      </c>
      <c r="H50" s="374">
        <f t="shared" si="1"/>
        <v>0</v>
      </c>
      <c r="I50" s="371">
        <f>SUM(I51:I54)</f>
        <v>0</v>
      </c>
      <c r="J50" s="372">
        <f>SUM(J51:J54)</f>
        <v>0</v>
      </c>
      <c r="K50" s="374">
        <f t="shared" si="2"/>
        <v>0</v>
      </c>
      <c r="L50" s="371">
        <f>SUM(L51:L54)</f>
        <v>0</v>
      </c>
      <c r="M50" s="372">
        <f>SUM(M51:M54)</f>
        <v>0</v>
      </c>
      <c r="N50" s="374">
        <f t="shared" si="3"/>
        <v>0</v>
      </c>
      <c r="O50" s="371">
        <f>SUM(O51:O54)</f>
        <v>0</v>
      </c>
      <c r="P50" s="372">
        <f>SUM(P51:P54)</f>
        <v>0</v>
      </c>
      <c r="Q50" s="374">
        <f t="shared" si="4"/>
        <v>0</v>
      </c>
      <c r="R50" s="371">
        <f>SUM(R51:R54)</f>
        <v>0</v>
      </c>
      <c r="S50" s="372">
        <f>SUM(S51:S54)</f>
        <v>0</v>
      </c>
      <c r="T50" s="374">
        <f t="shared" si="5"/>
        <v>0</v>
      </c>
      <c r="U50" s="371">
        <f>SUM(U51:U54)</f>
        <v>0</v>
      </c>
      <c r="V50" s="372">
        <f>SUM(V51:V54)</f>
        <v>0</v>
      </c>
      <c r="W50" s="374">
        <f t="shared" si="6"/>
        <v>0</v>
      </c>
    </row>
    <row r="51" spans="1:23" x14ac:dyDescent="0.2">
      <c r="A51" s="375"/>
      <c r="B51" s="376" t="s">
        <v>161</v>
      </c>
      <c r="C51" s="377">
        <f>F51+I51+L51+O51</f>
        <v>0</v>
      </c>
      <c r="D51" s="378">
        <f>G51+J51+M51+P51</f>
        <v>0</v>
      </c>
      <c r="E51" s="379">
        <f t="shared" si="0"/>
        <v>0</v>
      </c>
      <c r="F51" s="377"/>
      <c r="G51" s="378"/>
      <c r="H51" s="380">
        <f t="shared" si="1"/>
        <v>0</v>
      </c>
      <c r="I51" s="377"/>
      <c r="J51" s="378"/>
      <c r="K51" s="380">
        <f t="shared" si="2"/>
        <v>0</v>
      </c>
      <c r="L51" s="377"/>
      <c r="M51" s="378"/>
      <c r="N51" s="380">
        <f t="shared" si="3"/>
        <v>0</v>
      </c>
      <c r="O51" s="377"/>
      <c r="P51" s="378"/>
      <c r="Q51" s="380">
        <f t="shared" si="4"/>
        <v>0</v>
      </c>
      <c r="R51" s="377"/>
      <c r="S51" s="378"/>
      <c r="T51" s="380">
        <f t="shared" si="5"/>
        <v>0</v>
      </c>
      <c r="U51" s="377"/>
      <c r="V51" s="378"/>
      <c r="W51" s="380">
        <f t="shared" si="6"/>
        <v>0</v>
      </c>
    </row>
    <row r="52" spans="1:23" x14ac:dyDescent="0.2">
      <c r="A52" s="375"/>
      <c r="B52" s="381" t="s">
        <v>162</v>
      </c>
      <c r="C52" s="377">
        <f t="shared" ref="C52:D54" si="15">F52+I52+L52+O52</f>
        <v>0</v>
      </c>
      <c r="D52" s="378">
        <f t="shared" si="15"/>
        <v>0</v>
      </c>
      <c r="E52" s="379">
        <f t="shared" si="0"/>
        <v>0</v>
      </c>
      <c r="F52" s="377"/>
      <c r="G52" s="378"/>
      <c r="H52" s="380">
        <f t="shared" si="1"/>
        <v>0</v>
      </c>
      <c r="I52" s="377"/>
      <c r="J52" s="378"/>
      <c r="K52" s="380">
        <f t="shared" si="2"/>
        <v>0</v>
      </c>
      <c r="L52" s="377"/>
      <c r="M52" s="378"/>
      <c r="N52" s="380">
        <f t="shared" si="3"/>
        <v>0</v>
      </c>
      <c r="O52" s="377"/>
      <c r="P52" s="378"/>
      <c r="Q52" s="380">
        <f t="shared" si="4"/>
        <v>0</v>
      </c>
      <c r="R52" s="377"/>
      <c r="S52" s="378"/>
      <c r="T52" s="380">
        <f t="shared" si="5"/>
        <v>0</v>
      </c>
      <c r="U52" s="377"/>
      <c r="V52" s="378"/>
      <c r="W52" s="380">
        <f t="shared" si="6"/>
        <v>0</v>
      </c>
    </row>
    <row r="53" spans="1:23" x14ac:dyDescent="0.2">
      <c r="A53" s="375"/>
      <c r="B53" s="381" t="s">
        <v>163</v>
      </c>
      <c r="C53" s="377">
        <f t="shared" si="15"/>
        <v>0</v>
      </c>
      <c r="D53" s="378">
        <f t="shared" si="15"/>
        <v>0</v>
      </c>
      <c r="E53" s="379">
        <f t="shared" si="0"/>
        <v>0</v>
      </c>
      <c r="F53" s="377"/>
      <c r="G53" s="378"/>
      <c r="H53" s="380">
        <f t="shared" si="1"/>
        <v>0</v>
      </c>
      <c r="I53" s="377"/>
      <c r="J53" s="378"/>
      <c r="K53" s="380">
        <f t="shared" si="2"/>
        <v>0</v>
      </c>
      <c r="L53" s="377"/>
      <c r="M53" s="378"/>
      <c r="N53" s="380">
        <f t="shared" si="3"/>
        <v>0</v>
      </c>
      <c r="O53" s="377"/>
      <c r="P53" s="378"/>
      <c r="Q53" s="380">
        <f t="shared" si="4"/>
        <v>0</v>
      </c>
      <c r="R53" s="377"/>
      <c r="S53" s="378"/>
      <c r="T53" s="380">
        <f t="shared" si="5"/>
        <v>0</v>
      </c>
      <c r="U53" s="377"/>
      <c r="V53" s="378"/>
      <c r="W53" s="380">
        <f t="shared" si="6"/>
        <v>0</v>
      </c>
    </row>
    <row r="54" spans="1:23" x14ac:dyDescent="0.2">
      <c r="A54" s="382"/>
      <c r="B54" s="383" t="s">
        <v>164</v>
      </c>
      <c r="C54" s="384">
        <f t="shared" si="15"/>
        <v>0</v>
      </c>
      <c r="D54" s="385">
        <f t="shared" si="15"/>
        <v>0</v>
      </c>
      <c r="E54" s="386">
        <f t="shared" si="0"/>
        <v>0</v>
      </c>
      <c r="F54" s="384"/>
      <c r="G54" s="385"/>
      <c r="H54" s="387">
        <f t="shared" si="1"/>
        <v>0</v>
      </c>
      <c r="I54" s="384"/>
      <c r="J54" s="385"/>
      <c r="K54" s="387">
        <f t="shared" si="2"/>
        <v>0</v>
      </c>
      <c r="L54" s="384"/>
      <c r="M54" s="385"/>
      <c r="N54" s="387">
        <f t="shared" si="3"/>
        <v>0</v>
      </c>
      <c r="O54" s="384"/>
      <c r="P54" s="385"/>
      <c r="Q54" s="387">
        <f t="shared" si="4"/>
        <v>0</v>
      </c>
      <c r="R54" s="384"/>
      <c r="S54" s="385"/>
      <c r="T54" s="387">
        <f t="shared" si="5"/>
        <v>0</v>
      </c>
      <c r="U54" s="384"/>
      <c r="V54" s="385"/>
      <c r="W54" s="387">
        <f t="shared" si="6"/>
        <v>0</v>
      </c>
    </row>
    <row r="55" spans="1:23" ht="36" x14ac:dyDescent="0.2">
      <c r="A55" s="388">
        <v>400</v>
      </c>
      <c r="B55" s="389" t="s">
        <v>171</v>
      </c>
      <c r="C55" s="390">
        <f>C56+C61+C66+C71+C76</f>
        <v>0</v>
      </c>
      <c r="D55" s="391">
        <f>D56+D61+D66+D71+D76</f>
        <v>0</v>
      </c>
      <c r="E55" s="392">
        <f t="shared" si="0"/>
        <v>0</v>
      </c>
      <c r="F55" s="366">
        <f>F56+F61+F66+F71+F76</f>
        <v>0</v>
      </c>
      <c r="G55" s="367">
        <f>G56+G61+G66+G71+G76</f>
        <v>0</v>
      </c>
      <c r="H55" s="368">
        <f t="shared" si="1"/>
        <v>0</v>
      </c>
      <c r="I55" s="366">
        <f>I56+I61+I66+I71+I76</f>
        <v>0</v>
      </c>
      <c r="J55" s="367">
        <f>J56+J61+J66+J71+J76</f>
        <v>0</v>
      </c>
      <c r="K55" s="368">
        <f t="shared" si="2"/>
        <v>0</v>
      </c>
      <c r="L55" s="366">
        <f>L56+L61+L66+L71+L76</f>
        <v>0</v>
      </c>
      <c r="M55" s="367">
        <f>M56+M61+M66+M71+M76</f>
        <v>0</v>
      </c>
      <c r="N55" s="368">
        <f t="shared" si="3"/>
        <v>0</v>
      </c>
      <c r="O55" s="366">
        <f>O56+O61+O66+O71+O76</f>
        <v>0</v>
      </c>
      <c r="P55" s="367">
        <f>P56+P61+P66+P71+P76</f>
        <v>0</v>
      </c>
      <c r="Q55" s="368">
        <f t="shared" si="4"/>
        <v>0</v>
      </c>
      <c r="R55" s="366">
        <f>R56+R61+R66+R71+R76</f>
        <v>0</v>
      </c>
      <c r="S55" s="367">
        <f>S56+S61+S66+S71+S76</f>
        <v>0</v>
      </c>
      <c r="T55" s="368">
        <f t="shared" si="5"/>
        <v>0</v>
      </c>
      <c r="U55" s="366">
        <f>U56+U61+U66+U71+U76</f>
        <v>0</v>
      </c>
      <c r="V55" s="367">
        <f>V56+V61+V66+V71+V76</f>
        <v>0</v>
      </c>
      <c r="W55" s="368">
        <f t="shared" si="6"/>
        <v>0</v>
      </c>
    </row>
    <row r="56" spans="1:23" ht="24" x14ac:dyDescent="0.2">
      <c r="A56" s="369">
        <v>411</v>
      </c>
      <c r="B56" s="370" t="s">
        <v>160</v>
      </c>
      <c r="C56" s="371">
        <f>SUM(C57:C60)</f>
        <v>0</v>
      </c>
      <c r="D56" s="372">
        <f>SUM(D57:D60)</f>
        <v>0</v>
      </c>
      <c r="E56" s="373">
        <f t="shared" si="0"/>
        <v>0</v>
      </c>
      <c r="F56" s="371">
        <f>SUM(F57:F60)</f>
        <v>0</v>
      </c>
      <c r="G56" s="372">
        <f>SUM(G57:G60)</f>
        <v>0</v>
      </c>
      <c r="H56" s="374">
        <f t="shared" si="1"/>
        <v>0</v>
      </c>
      <c r="I56" s="371">
        <f>SUM(I57:I60)</f>
        <v>0</v>
      </c>
      <c r="J56" s="372">
        <f>SUM(J57:J60)</f>
        <v>0</v>
      </c>
      <c r="K56" s="374">
        <f t="shared" si="2"/>
        <v>0</v>
      </c>
      <c r="L56" s="371">
        <f>SUM(L57:L60)</f>
        <v>0</v>
      </c>
      <c r="M56" s="372">
        <f>SUM(M57:M60)</f>
        <v>0</v>
      </c>
      <c r="N56" s="374">
        <f t="shared" si="3"/>
        <v>0</v>
      </c>
      <c r="O56" s="371">
        <f>SUM(O57:O60)</f>
        <v>0</v>
      </c>
      <c r="P56" s="372">
        <f>SUM(P57:P60)</f>
        <v>0</v>
      </c>
      <c r="Q56" s="374">
        <f t="shared" si="4"/>
        <v>0</v>
      </c>
      <c r="R56" s="371">
        <f>SUM(R57:R60)</f>
        <v>0</v>
      </c>
      <c r="S56" s="372">
        <f>SUM(S57:S60)</f>
        <v>0</v>
      </c>
      <c r="T56" s="374">
        <f t="shared" si="5"/>
        <v>0</v>
      </c>
      <c r="U56" s="371">
        <f>SUM(U57:U60)</f>
        <v>0</v>
      </c>
      <c r="V56" s="372">
        <f>SUM(V57:V60)</f>
        <v>0</v>
      </c>
      <c r="W56" s="374">
        <f t="shared" si="6"/>
        <v>0</v>
      </c>
    </row>
    <row r="57" spans="1:23" x14ac:dyDescent="0.2">
      <c r="A57" s="375"/>
      <c r="B57" s="376" t="s">
        <v>161</v>
      </c>
      <c r="C57" s="377">
        <f>F57+I57+L57+O57</f>
        <v>0</v>
      </c>
      <c r="D57" s="378">
        <f>G57+J57+M57+P57</f>
        <v>0</v>
      </c>
      <c r="E57" s="379">
        <f t="shared" si="0"/>
        <v>0</v>
      </c>
      <c r="F57" s="377"/>
      <c r="G57" s="378"/>
      <c r="H57" s="380">
        <f t="shared" si="1"/>
        <v>0</v>
      </c>
      <c r="I57" s="377"/>
      <c r="J57" s="378"/>
      <c r="K57" s="380">
        <f t="shared" si="2"/>
        <v>0</v>
      </c>
      <c r="L57" s="377"/>
      <c r="M57" s="378"/>
      <c r="N57" s="380">
        <f t="shared" si="3"/>
        <v>0</v>
      </c>
      <c r="O57" s="377"/>
      <c r="P57" s="378"/>
      <c r="Q57" s="380">
        <f t="shared" si="4"/>
        <v>0</v>
      </c>
      <c r="R57" s="377"/>
      <c r="S57" s="378"/>
      <c r="T57" s="380">
        <f t="shared" si="5"/>
        <v>0</v>
      </c>
      <c r="U57" s="377"/>
      <c r="V57" s="378"/>
      <c r="W57" s="380">
        <f t="shared" si="6"/>
        <v>0</v>
      </c>
    </row>
    <row r="58" spans="1:23" x14ac:dyDescent="0.2">
      <c r="A58" s="375"/>
      <c r="B58" s="381" t="s">
        <v>162</v>
      </c>
      <c r="C58" s="377">
        <f t="shared" ref="C58:D60" si="16">F58+I58+L58+O58</f>
        <v>0</v>
      </c>
      <c r="D58" s="378">
        <f t="shared" si="16"/>
        <v>0</v>
      </c>
      <c r="E58" s="379">
        <f t="shared" si="0"/>
        <v>0</v>
      </c>
      <c r="F58" s="377"/>
      <c r="G58" s="378"/>
      <c r="H58" s="380">
        <f t="shared" si="1"/>
        <v>0</v>
      </c>
      <c r="I58" s="377"/>
      <c r="J58" s="378"/>
      <c r="K58" s="380">
        <f t="shared" si="2"/>
        <v>0</v>
      </c>
      <c r="L58" s="377"/>
      <c r="M58" s="378"/>
      <c r="N58" s="380">
        <f t="shared" si="3"/>
        <v>0</v>
      </c>
      <c r="O58" s="377"/>
      <c r="P58" s="378"/>
      <c r="Q58" s="380">
        <f t="shared" si="4"/>
        <v>0</v>
      </c>
      <c r="R58" s="377"/>
      <c r="S58" s="378"/>
      <c r="T58" s="380">
        <f t="shared" si="5"/>
        <v>0</v>
      </c>
      <c r="U58" s="377"/>
      <c r="V58" s="378"/>
      <c r="W58" s="380">
        <f t="shared" si="6"/>
        <v>0</v>
      </c>
    </row>
    <row r="59" spans="1:23" x14ac:dyDescent="0.2">
      <c r="A59" s="375"/>
      <c r="B59" s="381" t="s">
        <v>163</v>
      </c>
      <c r="C59" s="377">
        <f t="shared" si="16"/>
        <v>0</v>
      </c>
      <c r="D59" s="378">
        <f t="shared" si="16"/>
        <v>0</v>
      </c>
      <c r="E59" s="379">
        <f t="shared" si="0"/>
        <v>0</v>
      </c>
      <c r="F59" s="377"/>
      <c r="G59" s="378"/>
      <c r="H59" s="380">
        <f t="shared" si="1"/>
        <v>0</v>
      </c>
      <c r="I59" s="377"/>
      <c r="J59" s="378"/>
      <c r="K59" s="380">
        <f t="shared" si="2"/>
        <v>0</v>
      </c>
      <c r="L59" s="377"/>
      <c r="M59" s="378"/>
      <c r="N59" s="380">
        <f t="shared" si="3"/>
        <v>0</v>
      </c>
      <c r="O59" s="377"/>
      <c r="P59" s="378"/>
      <c r="Q59" s="380">
        <f t="shared" si="4"/>
        <v>0</v>
      </c>
      <c r="R59" s="377"/>
      <c r="S59" s="378"/>
      <c r="T59" s="380">
        <f t="shared" si="5"/>
        <v>0</v>
      </c>
      <c r="U59" s="377"/>
      <c r="V59" s="378"/>
      <c r="W59" s="380">
        <f t="shared" si="6"/>
        <v>0</v>
      </c>
    </row>
    <row r="60" spans="1:23" x14ac:dyDescent="0.2">
      <c r="A60" s="382"/>
      <c r="B60" s="383" t="s">
        <v>164</v>
      </c>
      <c r="C60" s="384">
        <f t="shared" si="16"/>
        <v>0</v>
      </c>
      <c r="D60" s="385">
        <f t="shared" si="16"/>
        <v>0</v>
      </c>
      <c r="E60" s="386">
        <f t="shared" si="0"/>
        <v>0</v>
      </c>
      <c r="F60" s="384"/>
      <c r="G60" s="385"/>
      <c r="H60" s="387">
        <f t="shared" si="1"/>
        <v>0</v>
      </c>
      <c r="I60" s="384"/>
      <c r="J60" s="385"/>
      <c r="K60" s="387">
        <f t="shared" si="2"/>
        <v>0</v>
      </c>
      <c r="L60" s="384"/>
      <c r="M60" s="385"/>
      <c r="N60" s="387">
        <f t="shared" si="3"/>
        <v>0</v>
      </c>
      <c r="O60" s="384"/>
      <c r="P60" s="385"/>
      <c r="Q60" s="387">
        <f t="shared" si="4"/>
        <v>0</v>
      </c>
      <c r="R60" s="384"/>
      <c r="S60" s="385"/>
      <c r="T60" s="387">
        <f t="shared" si="5"/>
        <v>0</v>
      </c>
      <c r="U60" s="384"/>
      <c r="V60" s="385"/>
      <c r="W60" s="387">
        <f t="shared" si="6"/>
        <v>0</v>
      </c>
    </row>
    <row r="61" spans="1:23" x14ac:dyDescent="0.2">
      <c r="A61" s="369">
        <v>441</v>
      </c>
      <c r="B61" s="370" t="s">
        <v>166</v>
      </c>
      <c r="C61" s="371">
        <f>SUM(C62:C65)</f>
        <v>0</v>
      </c>
      <c r="D61" s="372">
        <f>SUM(D62:D65)</f>
        <v>0</v>
      </c>
      <c r="E61" s="373">
        <f t="shared" si="0"/>
        <v>0</v>
      </c>
      <c r="F61" s="371">
        <f>SUM(F62:F65)</f>
        <v>0</v>
      </c>
      <c r="G61" s="372">
        <f>SUM(G62:G65)</f>
        <v>0</v>
      </c>
      <c r="H61" s="374">
        <f t="shared" si="1"/>
        <v>0</v>
      </c>
      <c r="I61" s="371">
        <f>SUM(I62:I65)</f>
        <v>0</v>
      </c>
      <c r="J61" s="372">
        <f>SUM(J62:J65)</f>
        <v>0</v>
      </c>
      <c r="K61" s="374">
        <f t="shared" si="2"/>
        <v>0</v>
      </c>
      <c r="L61" s="371">
        <f>SUM(L62:L65)</f>
        <v>0</v>
      </c>
      <c r="M61" s="372">
        <f>SUM(M62:M65)</f>
        <v>0</v>
      </c>
      <c r="N61" s="374">
        <f t="shared" si="3"/>
        <v>0</v>
      </c>
      <c r="O61" s="371">
        <f>SUM(O62:O65)</f>
        <v>0</v>
      </c>
      <c r="P61" s="372">
        <f>SUM(P62:P65)</f>
        <v>0</v>
      </c>
      <c r="Q61" s="374">
        <f t="shared" si="4"/>
        <v>0</v>
      </c>
      <c r="R61" s="371">
        <f>SUM(R62:R65)</f>
        <v>0</v>
      </c>
      <c r="S61" s="372">
        <f>SUM(S62:S65)</f>
        <v>0</v>
      </c>
      <c r="T61" s="374">
        <f t="shared" si="5"/>
        <v>0</v>
      </c>
      <c r="U61" s="371">
        <f>SUM(U62:U65)</f>
        <v>0</v>
      </c>
      <c r="V61" s="372">
        <f>SUM(V62:V65)</f>
        <v>0</v>
      </c>
      <c r="W61" s="374">
        <f t="shared" si="6"/>
        <v>0</v>
      </c>
    </row>
    <row r="62" spans="1:23" x14ac:dyDescent="0.2">
      <c r="A62" s="375"/>
      <c r="B62" s="376" t="s">
        <v>172</v>
      </c>
      <c r="C62" s="377">
        <f>F62+I62+L62+O62</f>
        <v>0</v>
      </c>
      <c r="D62" s="378">
        <f>G62+J62+M62+P62</f>
        <v>0</v>
      </c>
      <c r="E62" s="379">
        <f t="shared" si="0"/>
        <v>0</v>
      </c>
      <c r="F62" s="377"/>
      <c r="G62" s="378"/>
      <c r="H62" s="380">
        <f t="shared" si="1"/>
        <v>0</v>
      </c>
      <c r="I62" s="377"/>
      <c r="J62" s="378"/>
      <c r="K62" s="380">
        <f t="shared" si="2"/>
        <v>0</v>
      </c>
      <c r="L62" s="377"/>
      <c r="M62" s="378"/>
      <c r="N62" s="380">
        <f t="shared" si="3"/>
        <v>0</v>
      </c>
      <c r="O62" s="377"/>
      <c r="P62" s="378"/>
      <c r="Q62" s="380">
        <f t="shared" si="4"/>
        <v>0</v>
      </c>
      <c r="R62" s="377"/>
      <c r="S62" s="378"/>
      <c r="T62" s="380">
        <f t="shared" si="5"/>
        <v>0</v>
      </c>
      <c r="U62" s="377"/>
      <c r="V62" s="378"/>
      <c r="W62" s="380">
        <f t="shared" si="6"/>
        <v>0</v>
      </c>
    </row>
    <row r="63" spans="1:23" x14ac:dyDescent="0.2">
      <c r="A63" s="375"/>
      <c r="B63" s="381" t="s">
        <v>173</v>
      </c>
      <c r="C63" s="377">
        <f t="shared" ref="C63:D65" si="17">F63+I63+L63+O63</f>
        <v>0</v>
      </c>
      <c r="D63" s="378">
        <f t="shared" si="17"/>
        <v>0</v>
      </c>
      <c r="E63" s="379">
        <f t="shared" si="0"/>
        <v>0</v>
      </c>
      <c r="F63" s="377"/>
      <c r="G63" s="378"/>
      <c r="H63" s="380">
        <f t="shared" si="1"/>
        <v>0</v>
      </c>
      <c r="I63" s="377"/>
      <c r="J63" s="378"/>
      <c r="K63" s="380">
        <f t="shared" si="2"/>
        <v>0</v>
      </c>
      <c r="L63" s="377"/>
      <c r="M63" s="378"/>
      <c r="N63" s="380">
        <f t="shared" si="3"/>
        <v>0</v>
      </c>
      <c r="O63" s="377"/>
      <c r="P63" s="378"/>
      <c r="Q63" s="380">
        <f t="shared" si="4"/>
        <v>0</v>
      </c>
      <c r="R63" s="377"/>
      <c r="S63" s="378"/>
      <c r="T63" s="380">
        <f t="shared" si="5"/>
        <v>0</v>
      </c>
      <c r="U63" s="377"/>
      <c r="V63" s="378"/>
      <c r="W63" s="380">
        <f t="shared" si="6"/>
        <v>0</v>
      </c>
    </row>
    <row r="64" spans="1:23" x14ac:dyDescent="0.2">
      <c r="A64" s="375"/>
      <c r="B64" s="381" t="s">
        <v>104</v>
      </c>
      <c r="C64" s="377">
        <f t="shared" si="17"/>
        <v>0</v>
      </c>
      <c r="D64" s="378">
        <f t="shared" si="17"/>
        <v>0</v>
      </c>
      <c r="E64" s="379">
        <f t="shared" si="0"/>
        <v>0</v>
      </c>
      <c r="F64" s="377"/>
      <c r="G64" s="378"/>
      <c r="H64" s="380">
        <f t="shared" si="1"/>
        <v>0</v>
      </c>
      <c r="I64" s="377"/>
      <c r="J64" s="378"/>
      <c r="K64" s="380">
        <f t="shared" si="2"/>
        <v>0</v>
      </c>
      <c r="L64" s="377"/>
      <c r="M64" s="378"/>
      <c r="N64" s="380">
        <f t="shared" si="3"/>
        <v>0</v>
      </c>
      <c r="O64" s="377"/>
      <c r="P64" s="378"/>
      <c r="Q64" s="380">
        <f t="shared" si="4"/>
        <v>0</v>
      </c>
      <c r="R64" s="377"/>
      <c r="S64" s="378"/>
      <c r="T64" s="380">
        <f t="shared" si="5"/>
        <v>0</v>
      </c>
      <c r="U64" s="377"/>
      <c r="V64" s="378"/>
      <c r="W64" s="380">
        <f t="shared" si="6"/>
        <v>0</v>
      </c>
    </row>
    <row r="65" spans="1:23" x14ac:dyDescent="0.2">
      <c r="A65" s="382"/>
      <c r="B65" s="383" t="s">
        <v>105</v>
      </c>
      <c r="C65" s="384">
        <f t="shared" si="17"/>
        <v>0</v>
      </c>
      <c r="D65" s="385">
        <f t="shared" si="17"/>
        <v>0</v>
      </c>
      <c r="E65" s="386">
        <f t="shared" si="0"/>
        <v>0</v>
      </c>
      <c r="F65" s="384"/>
      <c r="G65" s="385"/>
      <c r="H65" s="387">
        <f t="shared" si="1"/>
        <v>0</v>
      </c>
      <c r="I65" s="384"/>
      <c r="J65" s="385"/>
      <c r="K65" s="387">
        <f t="shared" si="2"/>
        <v>0</v>
      </c>
      <c r="L65" s="384"/>
      <c r="M65" s="385"/>
      <c r="N65" s="387">
        <f t="shared" si="3"/>
        <v>0</v>
      </c>
      <c r="O65" s="384"/>
      <c r="P65" s="385"/>
      <c r="Q65" s="387">
        <f t="shared" si="4"/>
        <v>0</v>
      </c>
      <c r="R65" s="384"/>
      <c r="S65" s="385"/>
      <c r="T65" s="387">
        <f t="shared" si="5"/>
        <v>0</v>
      </c>
      <c r="U65" s="384"/>
      <c r="V65" s="385"/>
      <c r="W65" s="387">
        <f t="shared" si="6"/>
        <v>0</v>
      </c>
    </row>
    <row r="66" spans="1:23" ht="24" x14ac:dyDescent="0.2">
      <c r="A66" s="369">
        <v>451</v>
      </c>
      <c r="B66" s="370" t="s">
        <v>169</v>
      </c>
      <c r="C66" s="371">
        <f>SUM(C67:C70)</f>
        <v>0</v>
      </c>
      <c r="D66" s="372">
        <f>SUM(D67:D70)</f>
        <v>0</v>
      </c>
      <c r="E66" s="373">
        <f t="shared" si="0"/>
        <v>0</v>
      </c>
      <c r="F66" s="371">
        <f>SUM(F67:F70)</f>
        <v>0</v>
      </c>
      <c r="G66" s="372">
        <f>SUM(G67:G70)</f>
        <v>0</v>
      </c>
      <c r="H66" s="374">
        <f t="shared" si="1"/>
        <v>0</v>
      </c>
      <c r="I66" s="371">
        <f>SUM(I67:I70)</f>
        <v>0</v>
      </c>
      <c r="J66" s="372">
        <f>SUM(J67:J70)</f>
        <v>0</v>
      </c>
      <c r="K66" s="374">
        <f t="shared" si="2"/>
        <v>0</v>
      </c>
      <c r="L66" s="371">
        <f>SUM(L67:L70)</f>
        <v>0</v>
      </c>
      <c r="M66" s="372">
        <f>SUM(M67:M70)</f>
        <v>0</v>
      </c>
      <c r="N66" s="374">
        <f t="shared" si="3"/>
        <v>0</v>
      </c>
      <c r="O66" s="371">
        <f>SUM(O67:O70)</f>
        <v>0</v>
      </c>
      <c r="P66" s="372">
        <f>SUM(P67:P70)</f>
        <v>0</v>
      </c>
      <c r="Q66" s="374">
        <f t="shared" si="4"/>
        <v>0</v>
      </c>
      <c r="R66" s="371">
        <f>SUM(R67:R70)</f>
        <v>0</v>
      </c>
      <c r="S66" s="372">
        <f>SUM(S67:S70)</f>
        <v>0</v>
      </c>
      <c r="T66" s="374">
        <f t="shared" si="5"/>
        <v>0</v>
      </c>
      <c r="U66" s="371">
        <f>SUM(U67:U70)</f>
        <v>0</v>
      </c>
      <c r="V66" s="372">
        <f>SUM(V67:V70)</f>
        <v>0</v>
      </c>
      <c r="W66" s="374">
        <f t="shared" si="6"/>
        <v>0</v>
      </c>
    </row>
    <row r="67" spans="1:23" x14ac:dyDescent="0.2">
      <c r="A67" s="375"/>
      <c r="B67" s="376" t="s">
        <v>172</v>
      </c>
      <c r="C67" s="377">
        <f>F67+I67+L67+O67</f>
        <v>0</v>
      </c>
      <c r="D67" s="378">
        <f>G67+J67+M67+P67</f>
        <v>0</v>
      </c>
      <c r="E67" s="379">
        <f t="shared" si="0"/>
        <v>0</v>
      </c>
      <c r="F67" s="377"/>
      <c r="G67" s="378"/>
      <c r="H67" s="380">
        <f t="shared" si="1"/>
        <v>0</v>
      </c>
      <c r="I67" s="377"/>
      <c r="J67" s="378"/>
      <c r="K67" s="380">
        <f t="shared" si="2"/>
        <v>0</v>
      </c>
      <c r="L67" s="377"/>
      <c r="M67" s="378"/>
      <c r="N67" s="380">
        <f t="shared" si="3"/>
        <v>0</v>
      </c>
      <c r="O67" s="377"/>
      <c r="P67" s="378"/>
      <c r="Q67" s="380">
        <f t="shared" si="4"/>
        <v>0</v>
      </c>
      <c r="R67" s="377"/>
      <c r="S67" s="378"/>
      <c r="T67" s="380">
        <f t="shared" si="5"/>
        <v>0</v>
      </c>
      <c r="U67" s="377"/>
      <c r="V67" s="378"/>
      <c r="W67" s="380">
        <f t="shared" si="6"/>
        <v>0</v>
      </c>
    </row>
    <row r="68" spans="1:23" x14ac:dyDescent="0.2">
      <c r="A68" s="375"/>
      <c r="B68" s="381" t="s">
        <v>173</v>
      </c>
      <c r="C68" s="377">
        <f t="shared" ref="C68:D70" si="18">F68+I68+L68+O68</f>
        <v>0</v>
      </c>
      <c r="D68" s="378">
        <f t="shared" si="18"/>
        <v>0</v>
      </c>
      <c r="E68" s="379">
        <f t="shared" si="0"/>
        <v>0</v>
      </c>
      <c r="F68" s="377"/>
      <c r="G68" s="378"/>
      <c r="H68" s="380">
        <f t="shared" si="1"/>
        <v>0</v>
      </c>
      <c r="I68" s="377"/>
      <c r="J68" s="378"/>
      <c r="K68" s="380">
        <f t="shared" si="2"/>
        <v>0</v>
      </c>
      <c r="L68" s="377"/>
      <c r="M68" s="378"/>
      <c r="N68" s="380">
        <f t="shared" si="3"/>
        <v>0</v>
      </c>
      <c r="O68" s="377"/>
      <c r="P68" s="378"/>
      <c r="Q68" s="380">
        <f t="shared" si="4"/>
        <v>0</v>
      </c>
      <c r="R68" s="377"/>
      <c r="S68" s="378"/>
      <c r="T68" s="380">
        <f t="shared" si="5"/>
        <v>0</v>
      </c>
      <c r="U68" s="377"/>
      <c r="V68" s="378"/>
      <c r="W68" s="380">
        <f t="shared" si="6"/>
        <v>0</v>
      </c>
    </row>
    <row r="69" spans="1:23" x14ac:dyDescent="0.2">
      <c r="A69" s="375"/>
      <c r="B69" s="381" t="s">
        <v>104</v>
      </c>
      <c r="C69" s="377">
        <f t="shared" si="18"/>
        <v>0</v>
      </c>
      <c r="D69" s="378">
        <f t="shared" si="18"/>
        <v>0</v>
      </c>
      <c r="E69" s="379">
        <f t="shared" si="0"/>
        <v>0</v>
      </c>
      <c r="F69" s="377"/>
      <c r="G69" s="378"/>
      <c r="H69" s="380">
        <f t="shared" si="1"/>
        <v>0</v>
      </c>
      <c r="I69" s="377"/>
      <c r="J69" s="378"/>
      <c r="K69" s="380">
        <f t="shared" si="2"/>
        <v>0</v>
      </c>
      <c r="L69" s="377"/>
      <c r="M69" s="378"/>
      <c r="N69" s="380">
        <f t="shared" si="3"/>
        <v>0</v>
      </c>
      <c r="O69" s="377"/>
      <c r="P69" s="378"/>
      <c r="Q69" s="380">
        <f t="shared" si="4"/>
        <v>0</v>
      </c>
      <c r="R69" s="377"/>
      <c r="S69" s="378"/>
      <c r="T69" s="380">
        <f t="shared" si="5"/>
        <v>0</v>
      </c>
      <c r="U69" s="377"/>
      <c r="V69" s="378"/>
      <c r="W69" s="380">
        <f t="shared" si="6"/>
        <v>0</v>
      </c>
    </row>
    <row r="70" spans="1:23" x14ac:dyDescent="0.2">
      <c r="A70" s="382"/>
      <c r="B70" s="383" t="s">
        <v>105</v>
      </c>
      <c r="C70" s="384">
        <f t="shared" si="18"/>
        <v>0</v>
      </c>
      <c r="D70" s="385">
        <f t="shared" si="18"/>
        <v>0</v>
      </c>
      <c r="E70" s="386">
        <f t="shared" si="0"/>
        <v>0</v>
      </c>
      <c r="F70" s="384"/>
      <c r="G70" s="385"/>
      <c r="H70" s="387">
        <f t="shared" si="1"/>
        <v>0</v>
      </c>
      <c r="I70" s="384"/>
      <c r="J70" s="385"/>
      <c r="K70" s="387">
        <f t="shared" si="2"/>
        <v>0</v>
      </c>
      <c r="L70" s="384"/>
      <c r="M70" s="385"/>
      <c r="N70" s="387">
        <f t="shared" si="3"/>
        <v>0</v>
      </c>
      <c r="O70" s="384"/>
      <c r="P70" s="385"/>
      <c r="Q70" s="387">
        <f t="shared" si="4"/>
        <v>0</v>
      </c>
      <c r="R70" s="384"/>
      <c r="S70" s="385"/>
      <c r="T70" s="387">
        <f t="shared" si="5"/>
        <v>0</v>
      </c>
      <c r="U70" s="384"/>
      <c r="V70" s="385"/>
      <c r="W70" s="387">
        <f t="shared" si="6"/>
        <v>0</v>
      </c>
    </row>
    <row r="71" spans="1:23" x14ac:dyDescent="0.2">
      <c r="A71" s="369">
        <v>461</v>
      </c>
      <c r="B71" s="370" t="s">
        <v>170</v>
      </c>
      <c r="C71" s="371">
        <f>SUM(C72:C75)</f>
        <v>0</v>
      </c>
      <c r="D71" s="372">
        <f>SUM(D72:D75)</f>
        <v>0</v>
      </c>
      <c r="E71" s="373">
        <f t="shared" ref="E71:E87" si="19">IF(C71=0,0,D71/C71)*1000</f>
        <v>0</v>
      </c>
      <c r="F71" s="371">
        <f>SUM(F72:F75)</f>
        <v>0</v>
      </c>
      <c r="G71" s="372">
        <f>SUM(G72:G75)</f>
        <v>0</v>
      </c>
      <c r="H71" s="374">
        <f t="shared" ref="H71:H87" si="20">IF(F71=0,0,G71/F71)*1000</f>
        <v>0</v>
      </c>
      <c r="I71" s="371">
        <f>SUM(I72:I75)</f>
        <v>0</v>
      </c>
      <c r="J71" s="372">
        <f>SUM(J72:J75)</f>
        <v>0</v>
      </c>
      <c r="K71" s="374">
        <f t="shared" ref="K71:K87" si="21">IF(I71=0,0,J71/I71)*1000</f>
        <v>0</v>
      </c>
      <c r="L71" s="371">
        <f>SUM(L72:L75)</f>
        <v>0</v>
      </c>
      <c r="M71" s="372">
        <f>SUM(M72:M75)</f>
        <v>0</v>
      </c>
      <c r="N71" s="374">
        <f t="shared" ref="N71:N87" si="22">IF(L71=0,0,M71/L71)*1000</f>
        <v>0</v>
      </c>
      <c r="O71" s="371">
        <f>SUM(O72:O75)</f>
        <v>0</v>
      </c>
      <c r="P71" s="372">
        <f>SUM(P72:P75)</f>
        <v>0</v>
      </c>
      <c r="Q71" s="374">
        <f t="shared" ref="Q71:Q86" si="23">IF(O71=0,0,P71/O71)*1000</f>
        <v>0</v>
      </c>
      <c r="R71" s="371">
        <f>SUM(R72:R75)</f>
        <v>0</v>
      </c>
      <c r="S71" s="372">
        <f>SUM(S72:S75)</f>
        <v>0</v>
      </c>
      <c r="T71" s="374">
        <f t="shared" ref="T71:T86" si="24">IF(R71=0,0,S71/R71)*1000</f>
        <v>0</v>
      </c>
      <c r="U71" s="371">
        <f>SUM(U72:U75)</f>
        <v>0</v>
      </c>
      <c r="V71" s="372">
        <f>SUM(V72:V75)</f>
        <v>0</v>
      </c>
      <c r="W71" s="374">
        <f t="shared" ref="W71:W86" si="25">IF(U71=0,0,V71/U71)*1000</f>
        <v>0</v>
      </c>
    </row>
    <row r="72" spans="1:23" x14ac:dyDescent="0.2">
      <c r="A72" s="375"/>
      <c r="B72" s="376" t="s">
        <v>161</v>
      </c>
      <c r="C72" s="377">
        <f>F72+I72+L72+O72</f>
        <v>0</v>
      </c>
      <c r="D72" s="378">
        <f>G72+J72+M72+P72</f>
        <v>0</v>
      </c>
      <c r="E72" s="379">
        <f t="shared" si="19"/>
        <v>0</v>
      </c>
      <c r="F72" s="377"/>
      <c r="G72" s="378"/>
      <c r="H72" s="380">
        <f t="shared" si="20"/>
        <v>0</v>
      </c>
      <c r="I72" s="377"/>
      <c r="J72" s="378"/>
      <c r="K72" s="380">
        <f t="shared" si="21"/>
        <v>0</v>
      </c>
      <c r="L72" s="377"/>
      <c r="M72" s="378"/>
      <c r="N72" s="380">
        <f t="shared" si="22"/>
        <v>0</v>
      </c>
      <c r="O72" s="377"/>
      <c r="P72" s="378"/>
      <c r="Q72" s="380">
        <f t="shared" si="23"/>
        <v>0</v>
      </c>
      <c r="R72" s="377"/>
      <c r="S72" s="378"/>
      <c r="T72" s="380">
        <f t="shared" si="24"/>
        <v>0</v>
      </c>
      <c r="U72" s="377"/>
      <c r="V72" s="378"/>
      <c r="W72" s="380">
        <f t="shared" si="25"/>
        <v>0</v>
      </c>
    </row>
    <row r="73" spans="1:23" x14ac:dyDescent="0.2">
      <c r="A73" s="375"/>
      <c r="B73" s="381" t="s">
        <v>162</v>
      </c>
      <c r="C73" s="377">
        <f t="shared" ref="C73:D75" si="26">F73+I73+L73+O73</f>
        <v>0</v>
      </c>
      <c r="D73" s="378">
        <f t="shared" si="26"/>
        <v>0</v>
      </c>
      <c r="E73" s="379">
        <f t="shared" si="19"/>
        <v>0</v>
      </c>
      <c r="F73" s="377"/>
      <c r="G73" s="378"/>
      <c r="H73" s="380">
        <f t="shared" si="20"/>
        <v>0</v>
      </c>
      <c r="I73" s="377"/>
      <c r="J73" s="378"/>
      <c r="K73" s="380">
        <f t="shared" si="21"/>
        <v>0</v>
      </c>
      <c r="L73" s="377"/>
      <c r="M73" s="378"/>
      <c r="N73" s="380">
        <f t="shared" si="22"/>
        <v>0</v>
      </c>
      <c r="O73" s="377"/>
      <c r="P73" s="378"/>
      <c r="Q73" s="380">
        <f t="shared" si="23"/>
        <v>0</v>
      </c>
      <c r="R73" s="377"/>
      <c r="S73" s="378"/>
      <c r="T73" s="380">
        <f t="shared" si="24"/>
        <v>0</v>
      </c>
      <c r="U73" s="377"/>
      <c r="V73" s="378"/>
      <c r="W73" s="380">
        <f t="shared" si="25"/>
        <v>0</v>
      </c>
    </row>
    <row r="74" spans="1:23" x14ac:dyDescent="0.2">
      <c r="A74" s="375"/>
      <c r="B74" s="381" t="s">
        <v>163</v>
      </c>
      <c r="C74" s="377">
        <f t="shared" si="26"/>
        <v>0</v>
      </c>
      <c r="D74" s="378">
        <f t="shared" si="26"/>
        <v>0</v>
      </c>
      <c r="E74" s="379">
        <f t="shared" si="19"/>
        <v>0</v>
      </c>
      <c r="F74" s="377"/>
      <c r="G74" s="378"/>
      <c r="H74" s="380">
        <f t="shared" si="20"/>
        <v>0</v>
      </c>
      <c r="I74" s="377"/>
      <c r="J74" s="378"/>
      <c r="K74" s="380">
        <f t="shared" si="21"/>
        <v>0</v>
      </c>
      <c r="L74" s="377"/>
      <c r="M74" s="378"/>
      <c r="N74" s="380">
        <f t="shared" si="22"/>
        <v>0</v>
      </c>
      <c r="O74" s="377"/>
      <c r="P74" s="378"/>
      <c r="Q74" s="380">
        <f t="shared" si="23"/>
        <v>0</v>
      </c>
      <c r="R74" s="377"/>
      <c r="S74" s="378"/>
      <c r="T74" s="380">
        <f t="shared" si="24"/>
        <v>0</v>
      </c>
      <c r="U74" s="377"/>
      <c r="V74" s="378"/>
      <c r="W74" s="380">
        <f t="shared" si="25"/>
        <v>0</v>
      </c>
    </row>
    <row r="75" spans="1:23" x14ac:dyDescent="0.2">
      <c r="A75" s="375"/>
      <c r="B75" s="383" t="s">
        <v>164</v>
      </c>
      <c r="C75" s="384">
        <f t="shared" si="26"/>
        <v>0</v>
      </c>
      <c r="D75" s="385">
        <f t="shared" si="26"/>
        <v>0</v>
      </c>
      <c r="E75" s="386">
        <f t="shared" si="19"/>
        <v>0</v>
      </c>
      <c r="F75" s="384"/>
      <c r="G75" s="385"/>
      <c r="H75" s="387">
        <f t="shared" si="20"/>
        <v>0</v>
      </c>
      <c r="I75" s="384"/>
      <c r="J75" s="385"/>
      <c r="K75" s="387">
        <f t="shared" si="21"/>
        <v>0</v>
      </c>
      <c r="L75" s="384"/>
      <c r="M75" s="385"/>
      <c r="N75" s="387">
        <f t="shared" si="22"/>
        <v>0</v>
      </c>
      <c r="O75" s="384"/>
      <c r="P75" s="385"/>
      <c r="Q75" s="387">
        <f t="shared" si="23"/>
        <v>0</v>
      </c>
      <c r="R75" s="384"/>
      <c r="S75" s="385"/>
      <c r="T75" s="387">
        <f t="shared" si="24"/>
        <v>0</v>
      </c>
      <c r="U75" s="384"/>
      <c r="V75" s="385"/>
      <c r="W75" s="387">
        <f t="shared" si="25"/>
        <v>0</v>
      </c>
    </row>
    <row r="76" spans="1:23" x14ac:dyDescent="0.2">
      <c r="A76" s="393">
        <v>471</v>
      </c>
      <c r="B76" s="370" t="s">
        <v>167</v>
      </c>
      <c r="C76" s="371">
        <f>SUM(C77:C80)</f>
        <v>0</v>
      </c>
      <c r="D76" s="372">
        <f>SUM(D77:D80)</f>
        <v>0</v>
      </c>
      <c r="E76" s="373">
        <f t="shared" si="19"/>
        <v>0</v>
      </c>
      <c r="F76" s="371">
        <f>SUM(F77:F80)</f>
        <v>0</v>
      </c>
      <c r="G76" s="372">
        <f>SUM(G77:G80)</f>
        <v>0</v>
      </c>
      <c r="H76" s="374">
        <f t="shared" si="20"/>
        <v>0</v>
      </c>
      <c r="I76" s="371">
        <f>SUM(I77:I80)</f>
        <v>0</v>
      </c>
      <c r="J76" s="372">
        <f>SUM(J77:J80)</f>
        <v>0</v>
      </c>
      <c r="K76" s="374">
        <f t="shared" si="21"/>
        <v>0</v>
      </c>
      <c r="L76" s="371">
        <f>SUM(L77:L80)</f>
        <v>0</v>
      </c>
      <c r="M76" s="372">
        <f>SUM(M77:M80)</f>
        <v>0</v>
      </c>
      <c r="N76" s="374">
        <f t="shared" si="22"/>
        <v>0</v>
      </c>
      <c r="O76" s="371">
        <f>SUM(O77:O80)</f>
        <v>0</v>
      </c>
      <c r="P76" s="372">
        <f>SUM(P77:P80)</f>
        <v>0</v>
      </c>
      <c r="Q76" s="374">
        <f t="shared" si="23"/>
        <v>0</v>
      </c>
      <c r="R76" s="371">
        <f>SUM(R77:R80)</f>
        <v>0</v>
      </c>
      <c r="S76" s="372">
        <f>SUM(S77:S80)</f>
        <v>0</v>
      </c>
      <c r="T76" s="374">
        <f t="shared" si="24"/>
        <v>0</v>
      </c>
      <c r="U76" s="371">
        <f>SUM(U77:U80)</f>
        <v>0</v>
      </c>
      <c r="V76" s="372">
        <f>SUM(V77:V80)</f>
        <v>0</v>
      </c>
      <c r="W76" s="374">
        <f t="shared" si="25"/>
        <v>0</v>
      </c>
    </row>
    <row r="77" spans="1:23" x14ac:dyDescent="0.2">
      <c r="A77" s="375"/>
      <c r="B77" s="376" t="s">
        <v>161</v>
      </c>
      <c r="C77" s="377">
        <f>F77+I77+L77+O77</f>
        <v>0</v>
      </c>
      <c r="D77" s="378">
        <f>G77+J77+M77+P77</f>
        <v>0</v>
      </c>
      <c r="E77" s="379">
        <f t="shared" si="19"/>
        <v>0</v>
      </c>
      <c r="F77" s="377"/>
      <c r="G77" s="378"/>
      <c r="H77" s="380">
        <f t="shared" si="20"/>
        <v>0</v>
      </c>
      <c r="I77" s="377"/>
      <c r="J77" s="378"/>
      <c r="K77" s="380">
        <f t="shared" si="21"/>
        <v>0</v>
      </c>
      <c r="L77" s="377"/>
      <c r="M77" s="378"/>
      <c r="N77" s="380">
        <f t="shared" si="22"/>
        <v>0</v>
      </c>
      <c r="O77" s="377"/>
      <c r="P77" s="378"/>
      <c r="Q77" s="380">
        <f t="shared" si="23"/>
        <v>0</v>
      </c>
      <c r="R77" s="377"/>
      <c r="S77" s="378"/>
      <c r="T77" s="380">
        <f t="shared" si="24"/>
        <v>0</v>
      </c>
      <c r="U77" s="377"/>
      <c r="V77" s="378"/>
      <c r="W77" s="380">
        <f t="shared" si="25"/>
        <v>0</v>
      </c>
    </row>
    <row r="78" spans="1:23" x14ac:dyDescent="0.2">
      <c r="A78" s="375"/>
      <c r="B78" s="381" t="s">
        <v>162</v>
      </c>
      <c r="C78" s="377">
        <f t="shared" ref="C78:D80" si="27">F78+I78+L78+O78</f>
        <v>0</v>
      </c>
      <c r="D78" s="378">
        <f t="shared" si="27"/>
        <v>0</v>
      </c>
      <c r="E78" s="379">
        <f t="shared" si="19"/>
        <v>0</v>
      </c>
      <c r="F78" s="377"/>
      <c r="G78" s="378"/>
      <c r="H78" s="380">
        <f t="shared" si="20"/>
        <v>0</v>
      </c>
      <c r="I78" s="377"/>
      <c r="J78" s="378"/>
      <c r="K78" s="380">
        <f t="shared" si="21"/>
        <v>0</v>
      </c>
      <c r="L78" s="377"/>
      <c r="M78" s="378"/>
      <c r="N78" s="380">
        <f t="shared" si="22"/>
        <v>0</v>
      </c>
      <c r="O78" s="377"/>
      <c r="P78" s="378"/>
      <c r="Q78" s="380">
        <f t="shared" si="23"/>
        <v>0</v>
      </c>
      <c r="R78" s="377"/>
      <c r="S78" s="378"/>
      <c r="T78" s="380">
        <f t="shared" si="24"/>
        <v>0</v>
      </c>
      <c r="U78" s="377"/>
      <c r="V78" s="378"/>
      <c r="W78" s="380">
        <f t="shared" si="25"/>
        <v>0</v>
      </c>
    </row>
    <row r="79" spans="1:23" x14ac:dyDescent="0.2">
      <c r="A79" s="375"/>
      <c r="B79" s="381" t="s">
        <v>163</v>
      </c>
      <c r="C79" s="377">
        <f t="shared" si="27"/>
        <v>0</v>
      </c>
      <c r="D79" s="378">
        <f t="shared" si="27"/>
        <v>0</v>
      </c>
      <c r="E79" s="379">
        <f t="shared" si="19"/>
        <v>0</v>
      </c>
      <c r="F79" s="377"/>
      <c r="G79" s="378"/>
      <c r="H79" s="380">
        <f t="shared" si="20"/>
        <v>0</v>
      </c>
      <c r="I79" s="377"/>
      <c r="J79" s="378"/>
      <c r="K79" s="380">
        <f t="shared" si="21"/>
        <v>0</v>
      </c>
      <c r="L79" s="377"/>
      <c r="M79" s="378"/>
      <c r="N79" s="380">
        <f t="shared" si="22"/>
        <v>0</v>
      </c>
      <c r="O79" s="377"/>
      <c r="P79" s="378"/>
      <c r="Q79" s="380">
        <f t="shared" si="23"/>
        <v>0</v>
      </c>
      <c r="R79" s="377"/>
      <c r="S79" s="378"/>
      <c r="T79" s="380">
        <f t="shared" si="24"/>
        <v>0</v>
      </c>
      <c r="U79" s="377"/>
      <c r="V79" s="378"/>
      <c r="W79" s="380">
        <f t="shared" si="25"/>
        <v>0</v>
      </c>
    </row>
    <row r="80" spans="1:23" x14ac:dyDescent="0.2">
      <c r="A80" s="375"/>
      <c r="B80" s="383" t="s">
        <v>164</v>
      </c>
      <c r="C80" s="384">
        <f t="shared" si="27"/>
        <v>0</v>
      </c>
      <c r="D80" s="385">
        <f t="shared" si="27"/>
        <v>0</v>
      </c>
      <c r="E80" s="386">
        <f t="shared" si="19"/>
        <v>0</v>
      </c>
      <c r="F80" s="384"/>
      <c r="G80" s="385"/>
      <c r="H80" s="387">
        <f t="shared" si="20"/>
        <v>0</v>
      </c>
      <c r="I80" s="384"/>
      <c r="J80" s="385"/>
      <c r="K80" s="387">
        <f t="shared" si="21"/>
        <v>0</v>
      </c>
      <c r="L80" s="384"/>
      <c r="M80" s="385"/>
      <c r="N80" s="387">
        <f t="shared" si="22"/>
        <v>0</v>
      </c>
      <c r="O80" s="384"/>
      <c r="P80" s="385"/>
      <c r="Q80" s="387">
        <f t="shared" si="23"/>
        <v>0</v>
      </c>
      <c r="R80" s="384"/>
      <c r="S80" s="385"/>
      <c r="T80" s="387">
        <f t="shared" si="24"/>
        <v>0</v>
      </c>
      <c r="U80" s="384"/>
      <c r="V80" s="385"/>
      <c r="W80" s="387">
        <f t="shared" si="25"/>
        <v>0</v>
      </c>
    </row>
    <row r="81" spans="1:23" x14ac:dyDescent="0.2">
      <c r="A81" s="394">
        <v>600</v>
      </c>
      <c r="B81" s="395" t="s">
        <v>174</v>
      </c>
      <c r="C81" s="396">
        <f>SUM(C82:C85)</f>
        <v>0</v>
      </c>
      <c r="D81" s="397">
        <f>SUM(D82:D85)</f>
        <v>0</v>
      </c>
      <c r="E81" s="398">
        <f t="shared" si="19"/>
        <v>0</v>
      </c>
      <c r="F81" s="396">
        <f>SUM(F82:F85)</f>
        <v>0</v>
      </c>
      <c r="G81" s="397">
        <f>SUM(G82:G85)</f>
        <v>0</v>
      </c>
      <c r="H81" s="399">
        <f t="shared" si="20"/>
        <v>0</v>
      </c>
      <c r="I81" s="396">
        <f>SUM(I82:I85)</f>
        <v>0</v>
      </c>
      <c r="J81" s="397">
        <f>SUM(J82:J85)</f>
        <v>0</v>
      </c>
      <c r="K81" s="399">
        <f t="shared" si="21"/>
        <v>0</v>
      </c>
      <c r="L81" s="396">
        <f>SUM(L82:L85)</f>
        <v>0</v>
      </c>
      <c r="M81" s="397">
        <f>SUM(M82:M85)</f>
        <v>0</v>
      </c>
      <c r="N81" s="399">
        <f t="shared" si="22"/>
        <v>0</v>
      </c>
      <c r="O81" s="396">
        <f>SUM(O82:O85)</f>
        <v>0</v>
      </c>
      <c r="P81" s="397">
        <f>SUM(P82:P85)</f>
        <v>0</v>
      </c>
      <c r="Q81" s="399">
        <f t="shared" si="23"/>
        <v>0</v>
      </c>
      <c r="R81" s="396">
        <f>SUM(R82:R85)</f>
        <v>0</v>
      </c>
      <c r="S81" s="397">
        <f>SUM(S82:S85)</f>
        <v>0</v>
      </c>
      <c r="T81" s="399">
        <f t="shared" si="24"/>
        <v>0</v>
      </c>
      <c r="U81" s="396">
        <f>SUM(U82:U85)</f>
        <v>0</v>
      </c>
      <c r="V81" s="397">
        <f>SUM(V82:V85)</f>
        <v>0</v>
      </c>
      <c r="W81" s="399">
        <f t="shared" si="25"/>
        <v>0</v>
      </c>
    </row>
    <row r="82" spans="1:23" x14ac:dyDescent="0.2">
      <c r="A82" s="400"/>
      <c r="B82" s="401" t="s">
        <v>161</v>
      </c>
      <c r="C82" s="402">
        <f>C9+C15+C20+C25+C31+C36+C41+C46+C51+C57+C62+C67+C72+C77</f>
        <v>0</v>
      </c>
      <c r="D82" s="403">
        <f>D9+D15+D20+D25+D31+D36+D41+D46+D51+D57+D62+D67+D72+D77</f>
        <v>0</v>
      </c>
      <c r="E82" s="404">
        <f t="shared" si="19"/>
        <v>0</v>
      </c>
      <c r="F82" s="402">
        <f>F9+F15+F20+F25+F31+F36+F41+F46+F51+F57+F62+F67+F72+F77</f>
        <v>0</v>
      </c>
      <c r="G82" s="403">
        <f>G9+G15+G20+G25+G31+G36+G41+G46+G51+G57+G62+G67+G72+G77</f>
        <v>0</v>
      </c>
      <c r="H82" s="405">
        <f t="shared" si="20"/>
        <v>0</v>
      </c>
      <c r="I82" s="402">
        <f>I9+I15+I20+I25+I31+I36+I41+I46+I51+I57+I62+I67+I72+I77</f>
        <v>0</v>
      </c>
      <c r="J82" s="403">
        <f>J9+J15+J20+J25+J31+J36+J41+J46+J51+J57+J62+J67+J72+J77</f>
        <v>0</v>
      </c>
      <c r="K82" s="405">
        <f t="shared" si="21"/>
        <v>0</v>
      </c>
      <c r="L82" s="402">
        <f>L9+L15+L20+L25+L31+L36+L41+L46+L51+L57+L62+L67+L72+L77</f>
        <v>0</v>
      </c>
      <c r="M82" s="403">
        <f>M9+M15+M20+M25+M31+M36+M41+M46+M51+M57+M62+M67+M72+M77</f>
        <v>0</v>
      </c>
      <c r="N82" s="405">
        <f t="shared" si="22"/>
        <v>0</v>
      </c>
      <c r="O82" s="402">
        <f>O9+O15+O20+O25+O31+O36+O41+O46+O51+O57+O62+O67+O72+O77</f>
        <v>0</v>
      </c>
      <c r="P82" s="403">
        <f>P9+P15+P20+P25+P31+P36+P41+P46+P51+P57+P62+P67+P72+P77</f>
        <v>0</v>
      </c>
      <c r="Q82" s="405">
        <f t="shared" si="23"/>
        <v>0</v>
      </c>
      <c r="R82" s="402">
        <f>R9+R15+R20+R25+R31+R36+R41+R46+R51+R57+R62+R67+R72+R77</f>
        <v>0</v>
      </c>
      <c r="S82" s="403">
        <f>S9+S15+S20+S25+S31+S36+S41+S46+S51+S57+S62+S67+S72+S77</f>
        <v>0</v>
      </c>
      <c r="T82" s="405">
        <f t="shared" si="24"/>
        <v>0</v>
      </c>
      <c r="U82" s="402">
        <f>U9+U15+U20+U25+U31+U36+U41+U46+U51+U57+U62+U67+U72+U77</f>
        <v>0</v>
      </c>
      <c r="V82" s="403">
        <f>V9+V15+V20+V25+V31+V36+V41+V46+V51+V57+V62+V67+V72+V77</f>
        <v>0</v>
      </c>
      <c r="W82" s="405">
        <f t="shared" si="25"/>
        <v>0</v>
      </c>
    </row>
    <row r="83" spans="1:23" x14ac:dyDescent="0.2">
      <c r="A83" s="400"/>
      <c r="B83" s="406" t="s">
        <v>162</v>
      </c>
      <c r="C83" s="402">
        <f t="shared" ref="C83:D85" si="28">C10+C16+C21+C26+C32+C37+C42+C47+C52+C58+C63+C68+C73+C78</f>
        <v>0</v>
      </c>
      <c r="D83" s="403">
        <f t="shared" si="28"/>
        <v>0</v>
      </c>
      <c r="E83" s="404">
        <f t="shared" si="19"/>
        <v>0</v>
      </c>
      <c r="F83" s="402">
        <f t="shared" ref="F83:G85" si="29">F10+F16+F21+F26+F32+F37+F42+F47+F52+F58+F63+F68+F73+F78</f>
        <v>0</v>
      </c>
      <c r="G83" s="403">
        <f t="shared" si="29"/>
        <v>0</v>
      </c>
      <c r="H83" s="405">
        <f t="shared" si="20"/>
        <v>0</v>
      </c>
      <c r="I83" s="402">
        <f t="shared" ref="I83:J85" si="30">I10+I16+I21+I26+I32+I37+I42+I47+I52+I58+I63+I68+I73+I78</f>
        <v>0</v>
      </c>
      <c r="J83" s="403">
        <f t="shared" si="30"/>
        <v>0</v>
      </c>
      <c r="K83" s="405">
        <f t="shared" si="21"/>
        <v>0</v>
      </c>
      <c r="L83" s="402">
        <f t="shared" ref="L83:M85" si="31">L10+L16+L21+L26+L32+L37+L42+L47+L52+L58+L63+L68+L73+L78</f>
        <v>0</v>
      </c>
      <c r="M83" s="403">
        <f t="shared" si="31"/>
        <v>0</v>
      </c>
      <c r="N83" s="405">
        <f t="shared" si="22"/>
        <v>0</v>
      </c>
      <c r="O83" s="402">
        <f t="shared" ref="O83:P85" si="32">O10+O16+O21+O26+O32+O37+O42+O47+O52+O58+O63+O68+O73+O78</f>
        <v>0</v>
      </c>
      <c r="P83" s="403">
        <f t="shared" si="32"/>
        <v>0</v>
      </c>
      <c r="Q83" s="405">
        <f t="shared" si="23"/>
        <v>0</v>
      </c>
      <c r="R83" s="402">
        <f t="shared" ref="R83:S85" si="33">R10+R16+R21+R26+R32+R37+R42+R47+R52+R58+R63+R68+R73+R78</f>
        <v>0</v>
      </c>
      <c r="S83" s="403">
        <f t="shared" si="33"/>
        <v>0</v>
      </c>
      <c r="T83" s="405">
        <f t="shared" si="24"/>
        <v>0</v>
      </c>
      <c r="U83" s="402">
        <f t="shared" ref="U83:V85" si="34">U10+U16+U21+U26+U32+U37+U42+U47+U52+U58+U63+U68+U73+U78</f>
        <v>0</v>
      </c>
      <c r="V83" s="403">
        <f t="shared" si="34"/>
        <v>0</v>
      </c>
      <c r="W83" s="405">
        <f t="shared" si="25"/>
        <v>0</v>
      </c>
    </row>
    <row r="84" spans="1:23" x14ac:dyDescent="0.2">
      <c r="A84" s="400"/>
      <c r="B84" s="406" t="s">
        <v>163</v>
      </c>
      <c r="C84" s="402">
        <f t="shared" si="28"/>
        <v>0</v>
      </c>
      <c r="D84" s="403">
        <f t="shared" si="28"/>
        <v>0</v>
      </c>
      <c r="E84" s="404">
        <f t="shared" si="19"/>
        <v>0</v>
      </c>
      <c r="F84" s="402">
        <f t="shared" si="29"/>
        <v>0</v>
      </c>
      <c r="G84" s="403">
        <f t="shared" si="29"/>
        <v>0</v>
      </c>
      <c r="H84" s="405">
        <f t="shared" si="20"/>
        <v>0</v>
      </c>
      <c r="I84" s="402">
        <f t="shared" si="30"/>
        <v>0</v>
      </c>
      <c r="J84" s="403">
        <f t="shared" si="30"/>
        <v>0</v>
      </c>
      <c r="K84" s="405">
        <f t="shared" si="21"/>
        <v>0</v>
      </c>
      <c r="L84" s="402">
        <f t="shared" si="31"/>
        <v>0</v>
      </c>
      <c r="M84" s="403">
        <f t="shared" si="31"/>
        <v>0</v>
      </c>
      <c r="N84" s="405">
        <f t="shared" si="22"/>
        <v>0</v>
      </c>
      <c r="O84" s="402">
        <f t="shared" si="32"/>
        <v>0</v>
      </c>
      <c r="P84" s="403">
        <f t="shared" si="32"/>
        <v>0</v>
      </c>
      <c r="Q84" s="405">
        <f t="shared" si="23"/>
        <v>0</v>
      </c>
      <c r="R84" s="402">
        <f t="shared" si="33"/>
        <v>0</v>
      </c>
      <c r="S84" s="403">
        <f t="shared" si="33"/>
        <v>0</v>
      </c>
      <c r="T84" s="405">
        <f t="shared" si="24"/>
        <v>0</v>
      </c>
      <c r="U84" s="402">
        <f t="shared" si="34"/>
        <v>0</v>
      </c>
      <c r="V84" s="403">
        <f t="shared" si="34"/>
        <v>0</v>
      </c>
      <c r="W84" s="405">
        <f t="shared" si="25"/>
        <v>0</v>
      </c>
    </row>
    <row r="85" spans="1:23" x14ac:dyDescent="0.2">
      <c r="A85" s="407"/>
      <c r="B85" s="408" t="s">
        <v>164</v>
      </c>
      <c r="C85" s="409">
        <f t="shared" si="28"/>
        <v>0</v>
      </c>
      <c r="D85" s="410">
        <f t="shared" si="28"/>
        <v>0</v>
      </c>
      <c r="E85" s="411">
        <f t="shared" si="19"/>
        <v>0</v>
      </c>
      <c r="F85" s="409">
        <f t="shared" si="29"/>
        <v>0</v>
      </c>
      <c r="G85" s="410">
        <f t="shared" si="29"/>
        <v>0</v>
      </c>
      <c r="H85" s="412">
        <f t="shared" si="20"/>
        <v>0</v>
      </c>
      <c r="I85" s="409">
        <f t="shared" si="30"/>
        <v>0</v>
      </c>
      <c r="J85" s="410">
        <f t="shared" si="30"/>
        <v>0</v>
      </c>
      <c r="K85" s="412">
        <f t="shared" si="21"/>
        <v>0</v>
      </c>
      <c r="L85" s="409">
        <f t="shared" si="31"/>
        <v>0</v>
      </c>
      <c r="M85" s="410">
        <f t="shared" si="31"/>
        <v>0</v>
      </c>
      <c r="N85" s="412">
        <f t="shared" si="22"/>
        <v>0</v>
      </c>
      <c r="O85" s="409">
        <f t="shared" si="32"/>
        <v>0</v>
      </c>
      <c r="P85" s="410">
        <f t="shared" si="32"/>
        <v>0</v>
      </c>
      <c r="Q85" s="412">
        <f t="shared" si="23"/>
        <v>0</v>
      </c>
      <c r="R85" s="409">
        <f t="shared" si="33"/>
        <v>0</v>
      </c>
      <c r="S85" s="410">
        <f t="shared" si="33"/>
        <v>0</v>
      </c>
      <c r="T85" s="412">
        <f t="shared" si="24"/>
        <v>0</v>
      </c>
      <c r="U85" s="409">
        <f t="shared" si="34"/>
        <v>0</v>
      </c>
      <c r="V85" s="410">
        <f t="shared" si="34"/>
        <v>0</v>
      </c>
      <c r="W85" s="412">
        <f t="shared" si="25"/>
        <v>0</v>
      </c>
    </row>
    <row r="86" spans="1:23" ht="24" x14ac:dyDescent="0.2">
      <c r="A86" s="413"/>
      <c r="B86" s="370" t="s">
        <v>175</v>
      </c>
      <c r="C86" s="414">
        <f>F86+I86+L86</f>
        <v>0</v>
      </c>
      <c r="D86" s="415">
        <f>G86+J86+M86</f>
        <v>0</v>
      </c>
      <c r="E86" s="416">
        <f t="shared" si="19"/>
        <v>0</v>
      </c>
      <c r="F86" s="417"/>
      <c r="G86" s="418"/>
      <c r="H86" s="419">
        <f t="shared" si="20"/>
        <v>0</v>
      </c>
      <c r="I86" s="417"/>
      <c r="J86" s="418"/>
      <c r="K86" s="419">
        <f t="shared" si="21"/>
        <v>0</v>
      </c>
      <c r="L86" s="417"/>
      <c r="M86" s="418"/>
      <c r="N86" s="419">
        <f t="shared" si="22"/>
        <v>0</v>
      </c>
      <c r="O86" s="414"/>
      <c r="P86" s="415"/>
      <c r="Q86" s="419">
        <f t="shared" si="23"/>
        <v>0</v>
      </c>
      <c r="R86" s="414"/>
      <c r="S86" s="415"/>
      <c r="T86" s="419">
        <f t="shared" si="24"/>
        <v>0</v>
      </c>
      <c r="U86" s="414"/>
      <c r="V86" s="415"/>
      <c r="W86" s="419">
        <f t="shared" si="25"/>
        <v>0</v>
      </c>
    </row>
    <row r="87" spans="1:23" x14ac:dyDescent="0.2">
      <c r="A87" s="394"/>
      <c r="B87" s="395" t="s">
        <v>174</v>
      </c>
      <c r="C87" s="396">
        <f>C81+C86</f>
        <v>0</v>
      </c>
      <c r="D87" s="397">
        <f>D81+D86</f>
        <v>0</v>
      </c>
      <c r="E87" s="398">
        <f t="shared" si="19"/>
        <v>0</v>
      </c>
      <c r="F87" s="396">
        <f>F81+F86</f>
        <v>0</v>
      </c>
      <c r="G87" s="397">
        <f>G81+G86</f>
        <v>0</v>
      </c>
      <c r="H87" s="399">
        <f t="shared" si="20"/>
        <v>0</v>
      </c>
      <c r="I87" s="396">
        <f>I81+I86</f>
        <v>0</v>
      </c>
      <c r="J87" s="397">
        <f>J81+J86</f>
        <v>0</v>
      </c>
      <c r="K87" s="399">
        <f t="shared" si="21"/>
        <v>0</v>
      </c>
      <c r="L87" s="396">
        <f>L81+L86</f>
        <v>0</v>
      </c>
      <c r="M87" s="397">
        <f>M81+M86</f>
        <v>0</v>
      </c>
      <c r="N87" s="399">
        <f t="shared" si="22"/>
        <v>0</v>
      </c>
      <c r="O87" s="396">
        <f>O81+O86</f>
        <v>0</v>
      </c>
      <c r="P87" s="397">
        <f>P81+P86</f>
        <v>0</v>
      </c>
      <c r="Q87" s="399">
        <f>IF(O87=0,0,P87/O87)*1000</f>
        <v>0</v>
      </c>
      <c r="R87" s="396">
        <f>R81+R86</f>
        <v>0</v>
      </c>
      <c r="S87" s="397">
        <f>S81+S86</f>
        <v>0</v>
      </c>
      <c r="T87" s="399">
        <f>IF(R87=0,0,S87/R87)*1000</f>
        <v>0</v>
      </c>
      <c r="U87" s="396">
        <f>U81+U86</f>
        <v>0</v>
      </c>
      <c r="V87" s="397">
        <f>V81+V86</f>
        <v>0</v>
      </c>
      <c r="W87" s="399">
        <f>IF(U87=0,0,V87/U87)*1000</f>
        <v>0</v>
      </c>
    </row>
    <row r="88" spans="1:23" x14ac:dyDescent="0.2">
      <c r="A88" s="420"/>
      <c r="B88" s="421" t="s">
        <v>137</v>
      </c>
      <c r="C88" s="422"/>
      <c r="D88" s="423"/>
      <c r="E88" s="424"/>
      <c r="F88" s="425">
        <f>C81-F81-I81-L81-O81</f>
        <v>0</v>
      </c>
      <c r="G88" s="425">
        <f>G87-G86-G55-G29-G13-G7</f>
        <v>0</v>
      </c>
      <c r="H88" s="426"/>
      <c r="I88" s="425">
        <f>I87-I86-I55-I29-I13-I7</f>
        <v>0</v>
      </c>
      <c r="J88" s="425">
        <f>J87-J86-J55-J29-J13-J7</f>
        <v>0</v>
      </c>
      <c r="K88" s="426"/>
      <c r="L88" s="425">
        <f>L87-L86-L55-L29-L13-L7</f>
        <v>0</v>
      </c>
      <c r="M88" s="425">
        <f>M87-M86-M55-M29-M13-M7</f>
        <v>0</v>
      </c>
      <c r="N88" s="426"/>
      <c r="O88" s="425">
        <f>O87-O86-O55-O29-O13-O7</f>
        <v>0</v>
      </c>
      <c r="P88" s="425">
        <f>P87-P86-P55-P29-P13-P7</f>
        <v>0</v>
      </c>
      <c r="Q88" s="426"/>
      <c r="R88" s="425">
        <f>R87-R86-R55-R29-R13-R7</f>
        <v>0</v>
      </c>
      <c r="S88" s="425">
        <f>S87-S86-S55-S29-S13-S7</f>
        <v>0</v>
      </c>
      <c r="T88" s="426"/>
      <c r="U88" s="425">
        <f>U87-U86-U55-U29-U13-U7</f>
        <v>0</v>
      </c>
      <c r="V88" s="425">
        <f>V87-V86-V55-V29-V13-V7</f>
        <v>0</v>
      </c>
      <c r="W88" s="426"/>
    </row>
    <row r="89" spans="1:23" ht="18.75" x14ac:dyDescent="0.25">
      <c r="A89" s="427"/>
      <c r="B89" s="428"/>
      <c r="C89" s="429">
        <f>C88-C87</f>
        <v>0</v>
      </c>
      <c r="D89" s="429">
        <f>D88-D87</f>
        <v>0</v>
      </c>
      <c r="E89" s="430"/>
      <c r="F89" s="425">
        <f>C87-F87-I87-L87-O87</f>
        <v>0</v>
      </c>
      <c r="G89" s="425">
        <f>D87-G87-J87-M87-P87</f>
        <v>0</v>
      </c>
      <c r="H89" s="431"/>
      <c r="I89" s="431"/>
      <c r="J89" s="432"/>
      <c r="K89" s="432"/>
      <c r="L89" s="431"/>
      <c r="M89" s="431"/>
      <c r="N89" s="431"/>
      <c r="O89" s="431"/>
      <c r="P89" s="431"/>
      <c r="Q89" s="433"/>
      <c r="R89" s="431"/>
      <c r="S89" s="431"/>
      <c r="T89" s="433"/>
      <c r="U89" s="431"/>
      <c r="V89" s="431"/>
      <c r="W89" s="433"/>
    </row>
  </sheetData>
  <mergeCells count="7">
    <mergeCell ref="U4:W4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8"/>
  <sheetViews>
    <sheetView topLeftCell="A16" zoomScale="90" zoomScaleNormal="90" workbookViewId="0">
      <selection activeCell="C30" sqref="C30"/>
    </sheetView>
  </sheetViews>
  <sheetFormatPr defaultRowHeight="12.75" x14ac:dyDescent="0.2"/>
  <cols>
    <col min="1" max="1" width="4.7109375" style="113" customWidth="1"/>
    <col min="2" max="2" width="33.5703125" style="113" customWidth="1"/>
    <col min="3" max="14" width="12.7109375" style="113" customWidth="1"/>
    <col min="15" max="256" width="9.140625" style="113"/>
    <col min="257" max="257" width="4.7109375" style="113" customWidth="1"/>
    <col min="258" max="258" width="33.5703125" style="113" customWidth="1"/>
    <col min="259" max="270" width="12.7109375" style="113" customWidth="1"/>
    <col min="271" max="512" width="9.140625" style="113"/>
    <col min="513" max="513" width="4.7109375" style="113" customWidth="1"/>
    <col min="514" max="514" width="33.5703125" style="113" customWidth="1"/>
    <col min="515" max="526" width="12.7109375" style="113" customWidth="1"/>
    <col min="527" max="768" width="9.140625" style="113"/>
    <col min="769" max="769" width="4.7109375" style="113" customWidth="1"/>
    <col min="770" max="770" width="33.5703125" style="113" customWidth="1"/>
    <col min="771" max="782" width="12.7109375" style="113" customWidth="1"/>
    <col min="783" max="1024" width="9.140625" style="113"/>
    <col min="1025" max="1025" width="4.7109375" style="113" customWidth="1"/>
    <col min="1026" max="1026" width="33.5703125" style="113" customWidth="1"/>
    <col min="1027" max="1038" width="12.7109375" style="113" customWidth="1"/>
    <col min="1039" max="1280" width="9.140625" style="113"/>
    <col min="1281" max="1281" width="4.7109375" style="113" customWidth="1"/>
    <col min="1282" max="1282" width="33.5703125" style="113" customWidth="1"/>
    <col min="1283" max="1294" width="12.7109375" style="113" customWidth="1"/>
    <col min="1295" max="1536" width="9.140625" style="113"/>
    <col min="1537" max="1537" width="4.7109375" style="113" customWidth="1"/>
    <col min="1538" max="1538" width="33.5703125" style="113" customWidth="1"/>
    <col min="1539" max="1550" width="12.7109375" style="113" customWidth="1"/>
    <col min="1551" max="1792" width="9.140625" style="113"/>
    <col min="1793" max="1793" width="4.7109375" style="113" customWidth="1"/>
    <col min="1794" max="1794" width="33.5703125" style="113" customWidth="1"/>
    <col min="1795" max="1806" width="12.7109375" style="113" customWidth="1"/>
    <col min="1807" max="2048" width="9.140625" style="113"/>
    <col min="2049" max="2049" width="4.7109375" style="113" customWidth="1"/>
    <col min="2050" max="2050" width="33.5703125" style="113" customWidth="1"/>
    <col min="2051" max="2062" width="12.7109375" style="113" customWidth="1"/>
    <col min="2063" max="2304" width="9.140625" style="113"/>
    <col min="2305" max="2305" width="4.7109375" style="113" customWidth="1"/>
    <col min="2306" max="2306" width="33.5703125" style="113" customWidth="1"/>
    <col min="2307" max="2318" width="12.7109375" style="113" customWidth="1"/>
    <col min="2319" max="2560" width="9.140625" style="113"/>
    <col min="2561" max="2561" width="4.7109375" style="113" customWidth="1"/>
    <col min="2562" max="2562" width="33.5703125" style="113" customWidth="1"/>
    <col min="2563" max="2574" width="12.7109375" style="113" customWidth="1"/>
    <col min="2575" max="2816" width="9.140625" style="113"/>
    <col min="2817" max="2817" width="4.7109375" style="113" customWidth="1"/>
    <col min="2818" max="2818" width="33.5703125" style="113" customWidth="1"/>
    <col min="2819" max="2830" width="12.7109375" style="113" customWidth="1"/>
    <col min="2831" max="3072" width="9.140625" style="113"/>
    <col min="3073" max="3073" width="4.7109375" style="113" customWidth="1"/>
    <col min="3074" max="3074" width="33.5703125" style="113" customWidth="1"/>
    <col min="3075" max="3086" width="12.7109375" style="113" customWidth="1"/>
    <col min="3087" max="3328" width="9.140625" style="113"/>
    <col min="3329" max="3329" width="4.7109375" style="113" customWidth="1"/>
    <col min="3330" max="3330" width="33.5703125" style="113" customWidth="1"/>
    <col min="3331" max="3342" width="12.7109375" style="113" customWidth="1"/>
    <col min="3343" max="3584" width="9.140625" style="113"/>
    <col min="3585" max="3585" width="4.7109375" style="113" customWidth="1"/>
    <col min="3586" max="3586" width="33.5703125" style="113" customWidth="1"/>
    <col min="3587" max="3598" width="12.7109375" style="113" customWidth="1"/>
    <col min="3599" max="3840" width="9.140625" style="113"/>
    <col min="3841" max="3841" width="4.7109375" style="113" customWidth="1"/>
    <col min="3842" max="3842" width="33.5703125" style="113" customWidth="1"/>
    <col min="3843" max="3854" width="12.7109375" style="113" customWidth="1"/>
    <col min="3855" max="4096" width="9.140625" style="113"/>
    <col min="4097" max="4097" width="4.7109375" style="113" customWidth="1"/>
    <col min="4098" max="4098" width="33.5703125" style="113" customWidth="1"/>
    <col min="4099" max="4110" width="12.7109375" style="113" customWidth="1"/>
    <col min="4111" max="4352" width="9.140625" style="113"/>
    <col min="4353" max="4353" width="4.7109375" style="113" customWidth="1"/>
    <col min="4354" max="4354" width="33.5703125" style="113" customWidth="1"/>
    <col min="4355" max="4366" width="12.7109375" style="113" customWidth="1"/>
    <col min="4367" max="4608" width="9.140625" style="113"/>
    <col min="4609" max="4609" width="4.7109375" style="113" customWidth="1"/>
    <col min="4610" max="4610" width="33.5703125" style="113" customWidth="1"/>
    <col min="4611" max="4622" width="12.7109375" style="113" customWidth="1"/>
    <col min="4623" max="4864" width="9.140625" style="113"/>
    <col min="4865" max="4865" width="4.7109375" style="113" customWidth="1"/>
    <col min="4866" max="4866" width="33.5703125" style="113" customWidth="1"/>
    <col min="4867" max="4878" width="12.7109375" style="113" customWidth="1"/>
    <col min="4879" max="5120" width="9.140625" style="113"/>
    <col min="5121" max="5121" width="4.7109375" style="113" customWidth="1"/>
    <col min="5122" max="5122" width="33.5703125" style="113" customWidth="1"/>
    <col min="5123" max="5134" width="12.7109375" style="113" customWidth="1"/>
    <col min="5135" max="5376" width="9.140625" style="113"/>
    <col min="5377" max="5377" width="4.7109375" style="113" customWidth="1"/>
    <col min="5378" max="5378" width="33.5703125" style="113" customWidth="1"/>
    <col min="5379" max="5390" width="12.7109375" style="113" customWidth="1"/>
    <col min="5391" max="5632" width="9.140625" style="113"/>
    <col min="5633" max="5633" width="4.7109375" style="113" customWidth="1"/>
    <col min="5634" max="5634" width="33.5703125" style="113" customWidth="1"/>
    <col min="5635" max="5646" width="12.7109375" style="113" customWidth="1"/>
    <col min="5647" max="5888" width="9.140625" style="113"/>
    <col min="5889" max="5889" width="4.7109375" style="113" customWidth="1"/>
    <col min="5890" max="5890" width="33.5703125" style="113" customWidth="1"/>
    <col min="5891" max="5902" width="12.7109375" style="113" customWidth="1"/>
    <col min="5903" max="6144" width="9.140625" style="113"/>
    <col min="6145" max="6145" width="4.7109375" style="113" customWidth="1"/>
    <col min="6146" max="6146" width="33.5703125" style="113" customWidth="1"/>
    <col min="6147" max="6158" width="12.7109375" style="113" customWidth="1"/>
    <col min="6159" max="6400" width="9.140625" style="113"/>
    <col min="6401" max="6401" width="4.7109375" style="113" customWidth="1"/>
    <col min="6402" max="6402" width="33.5703125" style="113" customWidth="1"/>
    <col min="6403" max="6414" width="12.7109375" style="113" customWidth="1"/>
    <col min="6415" max="6656" width="9.140625" style="113"/>
    <col min="6657" max="6657" width="4.7109375" style="113" customWidth="1"/>
    <col min="6658" max="6658" width="33.5703125" style="113" customWidth="1"/>
    <col min="6659" max="6670" width="12.7109375" style="113" customWidth="1"/>
    <col min="6671" max="6912" width="9.140625" style="113"/>
    <col min="6913" max="6913" width="4.7109375" style="113" customWidth="1"/>
    <col min="6914" max="6914" width="33.5703125" style="113" customWidth="1"/>
    <col min="6915" max="6926" width="12.7109375" style="113" customWidth="1"/>
    <col min="6927" max="7168" width="9.140625" style="113"/>
    <col min="7169" max="7169" width="4.7109375" style="113" customWidth="1"/>
    <col min="7170" max="7170" width="33.5703125" style="113" customWidth="1"/>
    <col min="7171" max="7182" width="12.7109375" style="113" customWidth="1"/>
    <col min="7183" max="7424" width="9.140625" style="113"/>
    <col min="7425" max="7425" width="4.7109375" style="113" customWidth="1"/>
    <col min="7426" max="7426" width="33.5703125" style="113" customWidth="1"/>
    <col min="7427" max="7438" width="12.7109375" style="113" customWidth="1"/>
    <col min="7439" max="7680" width="9.140625" style="113"/>
    <col min="7681" max="7681" width="4.7109375" style="113" customWidth="1"/>
    <col min="7682" max="7682" width="33.5703125" style="113" customWidth="1"/>
    <col min="7683" max="7694" width="12.7109375" style="113" customWidth="1"/>
    <col min="7695" max="7936" width="9.140625" style="113"/>
    <col min="7937" max="7937" width="4.7109375" style="113" customWidth="1"/>
    <col min="7938" max="7938" width="33.5703125" style="113" customWidth="1"/>
    <col min="7939" max="7950" width="12.7109375" style="113" customWidth="1"/>
    <col min="7951" max="8192" width="9.140625" style="113"/>
    <col min="8193" max="8193" width="4.7109375" style="113" customWidth="1"/>
    <col min="8194" max="8194" width="33.5703125" style="113" customWidth="1"/>
    <col min="8195" max="8206" width="12.7109375" style="113" customWidth="1"/>
    <col min="8207" max="8448" width="9.140625" style="113"/>
    <col min="8449" max="8449" width="4.7109375" style="113" customWidth="1"/>
    <col min="8450" max="8450" width="33.5703125" style="113" customWidth="1"/>
    <col min="8451" max="8462" width="12.7109375" style="113" customWidth="1"/>
    <col min="8463" max="8704" width="9.140625" style="113"/>
    <col min="8705" max="8705" width="4.7109375" style="113" customWidth="1"/>
    <col min="8706" max="8706" width="33.5703125" style="113" customWidth="1"/>
    <col min="8707" max="8718" width="12.7109375" style="113" customWidth="1"/>
    <col min="8719" max="8960" width="9.140625" style="113"/>
    <col min="8961" max="8961" width="4.7109375" style="113" customWidth="1"/>
    <col min="8962" max="8962" width="33.5703125" style="113" customWidth="1"/>
    <col min="8963" max="8974" width="12.7109375" style="113" customWidth="1"/>
    <col min="8975" max="9216" width="9.140625" style="113"/>
    <col min="9217" max="9217" width="4.7109375" style="113" customWidth="1"/>
    <col min="9218" max="9218" width="33.5703125" style="113" customWidth="1"/>
    <col min="9219" max="9230" width="12.7109375" style="113" customWidth="1"/>
    <col min="9231" max="9472" width="9.140625" style="113"/>
    <col min="9473" max="9473" width="4.7109375" style="113" customWidth="1"/>
    <col min="9474" max="9474" width="33.5703125" style="113" customWidth="1"/>
    <col min="9475" max="9486" width="12.7109375" style="113" customWidth="1"/>
    <col min="9487" max="9728" width="9.140625" style="113"/>
    <col min="9729" max="9729" width="4.7109375" style="113" customWidth="1"/>
    <col min="9730" max="9730" width="33.5703125" style="113" customWidth="1"/>
    <col min="9731" max="9742" width="12.7109375" style="113" customWidth="1"/>
    <col min="9743" max="9984" width="9.140625" style="113"/>
    <col min="9985" max="9985" width="4.7109375" style="113" customWidth="1"/>
    <col min="9986" max="9986" width="33.5703125" style="113" customWidth="1"/>
    <col min="9987" max="9998" width="12.7109375" style="113" customWidth="1"/>
    <col min="9999" max="10240" width="9.140625" style="113"/>
    <col min="10241" max="10241" width="4.7109375" style="113" customWidth="1"/>
    <col min="10242" max="10242" width="33.5703125" style="113" customWidth="1"/>
    <col min="10243" max="10254" width="12.7109375" style="113" customWidth="1"/>
    <col min="10255" max="10496" width="9.140625" style="113"/>
    <col min="10497" max="10497" width="4.7109375" style="113" customWidth="1"/>
    <col min="10498" max="10498" width="33.5703125" style="113" customWidth="1"/>
    <col min="10499" max="10510" width="12.7109375" style="113" customWidth="1"/>
    <col min="10511" max="10752" width="9.140625" style="113"/>
    <col min="10753" max="10753" width="4.7109375" style="113" customWidth="1"/>
    <col min="10754" max="10754" width="33.5703125" style="113" customWidth="1"/>
    <col min="10755" max="10766" width="12.7109375" style="113" customWidth="1"/>
    <col min="10767" max="11008" width="9.140625" style="113"/>
    <col min="11009" max="11009" width="4.7109375" style="113" customWidth="1"/>
    <col min="11010" max="11010" width="33.5703125" style="113" customWidth="1"/>
    <col min="11011" max="11022" width="12.7109375" style="113" customWidth="1"/>
    <col min="11023" max="11264" width="9.140625" style="113"/>
    <col min="11265" max="11265" width="4.7109375" style="113" customWidth="1"/>
    <col min="11266" max="11266" width="33.5703125" style="113" customWidth="1"/>
    <col min="11267" max="11278" width="12.7109375" style="113" customWidth="1"/>
    <col min="11279" max="11520" width="9.140625" style="113"/>
    <col min="11521" max="11521" width="4.7109375" style="113" customWidth="1"/>
    <col min="11522" max="11522" width="33.5703125" style="113" customWidth="1"/>
    <col min="11523" max="11534" width="12.7109375" style="113" customWidth="1"/>
    <col min="11535" max="11776" width="9.140625" style="113"/>
    <col min="11777" max="11777" width="4.7109375" style="113" customWidth="1"/>
    <col min="11778" max="11778" width="33.5703125" style="113" customWidth="1"/>
    <col min="11779" max="11790" width="12.7109375" style="113" customWidth="1"/>
    <col min="11791" max="12032" width="9.140625" style="113"/>
    <col min="12033" max="12033" width="4.7109375" style="113" customWidth="1"/>
    <col min="12034" max="12034" width="33.5703125" style="113" customWidth="1"/>
    <col min="12035" max="12046" width="12.7109375" style="113" customWidth="1"/>
    <col min="12047" max="12288" width="9.140625" style="113"/>
    <col min="12289" max="12289" width="4.7109375" style="113" customWidth="1"/>
    <col min="12290" max="12290" width="33.5703125" style="113" customWidth="1"/>
    <col min="12291" max="12302" width="12.7109375" style="113" customWidth="1"/>
    <col min="12303" max="12544" width="9.140625" style="113"/>
    <col min="12545" max="12545" width="4.7109375" style="113" customWidth="1"/>
    <col min="12546" max="12546" width="33.5703125" style="113" customWidth="1"/>
    <col min="12547" max="12558" width="12.7109375" style="113" customWidth="1"/>
    <col min="12559" max="12800" width="9.140625" style="113"/>
    <col min="12801" max="12801" width="4.7109375" style="113" customWidth="1"/>
    <col min="12802" max="12802" width="33.5703125" style="113" customWidth="1"/>
    <col min="12803" max="12814" width="12.7109375" style="113" customWidth="1"/>
    <col min="12815" max="13056" width="9.140625" style="113"/>
    <col min="13057" max="13057" width="4.7109375" style="113" customWidth="1"/>
    <col min="13058" max="13058" width="33.5703125" style="113" customWidth="1"/>
    <col min="13059" max="13070" width="12.7109375" style="113" customWidth="1"/>
    <col min="13071" max="13312" width="9.140625" style="113"/>
    <col min="13313" max="13313" width="4.7109375" style="113" customWidth="1"/>
    <col min="13314" max="13314" width="33.5703125" style="113" customWidth="1"/>
    <col min="13315" max="13326" width="12.7109375" style="113" customWidth="1"/>
    <col min="13327" max="13568" width="9.140625" style="113"/>
    <col min="13569" max="13569" width="4.7109375" style="113" customWidth="1"/>
    <col min="13570" max="13570" width="33.5703125" style="113" customWidth="1"/>
    <col min="13571" max="13582" width="12.7109375" style="113" customWidth="1"/>
    <col min="13583" max="13824" width="9.140625" style="113"/>
    <col min="13825" max="13825" width="4.7109375" style="113" customWidth="1"/>
    <col min="13826" max="13826" width="33.5703125" style="113" customWidth="1"/>
    <col min="13827" max="13838" width="12.7109375" style="113" customWidth="1"/>
    <col min="13839" max="14080" width="9.140625" style="113"/>
    <col min="14081" max="14081" width="4.7109375" style="113" customWidth="1"/>
    <col min="14082" max="14082" width="33.5703125" style="113" customWidth="1"/>
    <col min="14083" max="14094" width="12.7109375" style="113" customWidth="1"/>
    <col min="14095" max="14336" width="9.140625" style="113"/>
    <col min="14337" max="14337" width="4.7109375" style="113" customWidth="1"/>
    <col min="14338" max="14338" width="33.5703125" style="113" customWidth="1"/>
    <col min="14339" max="14350" width="12.7109375" style="113" customWidth="1"/>
    <col min="14351" max="14592" width="9.140625" style="113"/>
    <col min="14593" max="14593" width="4.7109375" style="113" customWidth="1"/>
    <col min="14594" max="14594" width="33.5703125" style="113" customWidth="1"/>
    <col min="14595" max="14606" width="12.7109375" style="113" customWidth="1"/>
    <col min="14607" max="14848" width="9.140625" style="113"/>
    <col min="14849" max="14849" width="4.7109375" style="113" customWidth="1"/>
    <col min="14850" max="14850" width="33.5703125" style="113" customWidth="1"/>
    <col min="14851" max="14862" width="12.7109375" style="113" customWidth="1"/>
    <col min="14863" max="15104" width="9.140625" style="113"/>
    <col min="15105" max="15105" width="4.7109375" style="113" customWidth="1"/>
    <col min="15106" max="15106" width="33.5703125" style="113" customWidth="1"/>
    <col min="15107" max="15118" width="12.7109375" style="113" customWidth="1"/>
    <col min="15119" max="15360" width="9.140625" style="113"/>
    <col min="15361" max="15361" width="4.7109375" style="113" customWidth="1"/>
    <col min="15362" max="15362" width="33.5703125" style="113" customWidth="1"/>
    <col min="15363" max="15374" width="12.7109375" style="113" customWidth="1"/>
    <col min="15375" max="15616" width="9.140625" style="113"/>
    <col min="15617" max="15617" width="4.7109375" style="113" customWidth="1"/>
    <col min="15618" max="15618" width="33.5703125" style="113" customWidth="1"/>
    <col min="15619" max="15630" width="12.7109375" style="113" customWidth="1"/>
    <col min="15631" max="15872" width="9.140625" style="113"/>
    <col min="15873" max="15873" width="4.7109375" style="113" customWidth="1"/>
    <col min="15874" max="15874" width="33.5703125" style="113" customWidth="1"/>
    <col min="15875" max="15886" width="12.7109375" style="113" customWidth="1"/>
    <col min="15887" max="16128" width="9.140625" style="113"/>
    <col min="16129" max="16129" width="4.7109375" style="113" customWidth="1"/>
    <col min="16130" max="16130" width="33.5703125" style="113" customWidth="1"/>
    <col min="16131" max="16142" width="12.7109375" style="113" customWidth="1"/>
    <col min="16143" max="16384" width="9.140625" style="113"/>
  </cols>
  <sheetData>
    <row r="2" spans="1:14" ht="13.5" x14ac:dyDescent="0.2">
      <c r="A2" s="109"/>
      <c r="B2" s="110"/>
      <c r="C2" s="111"/>
      <c r="D2" s="111"/>
      <c r="E2" s="111"/>
      <c r="F2" s="112" t="s">
        <v>69</v>
      </c>
      <c r="G2" s="111"/>
      <c r="H2" s="111"/>
      <c r="I2" s="111"/>
      <c r="J2" s="111"/>
      <c r="K2" s="110" t="s">
        <v>85</v>
      </c>
      <c r="L2" s="110" t="s">
        <v>86</v>
      </c>
      <c r="M2" s="110">
        <v>2014</v>
      </c>
      <c r="N2" s="111"/>
    </row>
    <row r="3" spans="1:14" ht="14.25" thickBot="1" x14ac:dyDescent="0.25">
      <c r="A3" s="109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13.5" thickTop="1" x14ac:dyDescent="0.2">
      <c r="A4" s="115"/>
      <c r="B4" s="116"/>
      <c r="C4" s="1012" t="s">
        <v>62</v>
      </c>
      <c r="D4" s="1013"/>
      <c r="E4" s="1014"/>
      <c r="F4" s="1015" t="s">
        <v>87</v>
      </c>
      <c r="G4" s="1016"/>
      <c r="H4" s="1017"/>
      <c r="I4" s="1015" t="s">
        <v>88</v>
      </c>
      <c r="J4" s="1016"/>
      <c r="K4" s="1017"/>
      <c r="L4" s="1015" t="s">
        <v>89</v>
      </c>
      <c r="M4" s="1016"/>
      <c r="N4" s="1018"/>
    </row>
    <row r="5" spans="1:14" ht="36.75" customHeight="1" x14ac:dyDescent="0.2">
      <c r="A5" s="117"/>
      <c r="B5" s="118" t="s">
        <v>90</v>
      </c>
      <c r="C5" s="119" t="s">
        <v>91</v>
      </c>
      <c r="D5" s="120" t="s">
        <v>92</v>
      </c>
      <c r="E5" s="121" t="s">
        <v>93</v>
      </c>
      <c r="F5" s="122" t="s">
        <v>91</v>
      </c>
      <c r="G5" s="123" t="s">
        <v>92</v>
      </c>
      <c r="H5" s="124" t="s">
        <v>93</v>
      </c>
      <c r="I5" s="122" t="s">
        <v>91</v>
      </c>
      <c r="J5" s="123" t="s">
        <v>92</v>
      </c>
      <c r="K5" s="124" t="s">
        <v>93</v>
      </c>
      <c r="L5" s="122" t="s">
        <v>91</v>
      </c>
      <c r="M5" s="123" t="s">
        <v>92</v>
      </c>
      <c r="N5" s="125" t="s">
        <v>93</v>
      </c>
    </row>
    <row r="6" spans="1:14" ht="26.25" thickBot="1" x14ac:dyDescent="0.25">
      <c r="A6" s="126"/>
      <c r="B6" s="127"/>
      <c r="C6" s="128" t="s">
        <v>94</v>
      </c>
      <c r="D6" s="129" t="s">
        <v>95</v>
      </c>
      <c r="E6" s="130" t="s">
        <v>96</v>
      </c>
      <c r="F6" s="131" t="s">
        <v>97</v>
      </c>
      <c r="G6" s="132" t="s">
        <v>98</v>
      </c>
      <c r="H6" s="133" t="s">
        <v>96</v>
      </c>
      <c r="I6" s="131" t="s">
        <v>97</v>
      </c>
      <c r="J6" s="132" t="s">
        <v>98</v>
      </c>
      <c r="K6" s="133" t="s">
        <v>96</v>
      </c>
      <c r="L6" s="131" t="s">
        <v>97</v>
      </c>
      <c r="M6" s="132" t="s">
        <v>98</v>
      </c>
      <c r="N6" s="134" t="s">
        <v>96</v>
      </c>
    </row>
    <row r="7" spans="1:14" x14ac:dyDescent="0.2">
      <c r="A7" s="135"/>
      <c r="B7" s="136" t="s">
        <v>99</v>
      </c>
      <c r="C7" s="137">
        <f t="shared" ref="C7:D9" si="0">C10+C25</f>
        <v>0</v>
      </c>
      <c r="D7" s="137">
        <f t="shared" si="0"/>
        <v>0</v>
      </c>
      <c r="E7" s="138">
        <f t="shared" ref="E7:E22" si="1">IF(C7=0,0,D7/C7)*(100)/100</f>
        <v>0</v>
      </c>
      <c r="F7" s="139">
        <f t="shared" ref="F7:G9" si="2">F10+F25</f>
        <v>0</v>
      </c>
      <c r="G7" s="137">
        <f t="shared" si="2"/>
        <v>0</v>
      </c>
      <c r="H7" s="138">
        <f t="shared" ref="H7:H23" si="3">IF(F7=0,0,G7/F7)*(100)/100</f>
        <v>0</v>
      </c>
      <c r="I7" s="139">
        <f t="shared" ref="I7:J9" si="4">I10+I25</f>
        <v>0</v>
      </c>
      <c r="J7" s="137">
        <f t="shared" si="4"/>
        <v>0</v>
      </c>
      <c r="K7" s="138">
        <f t="shared" ref="K7:K23" si="5">IF(I7=0,0,J7/I7)*(100)/100</f>
        <v>0</v>
      </c>
      <c r="L7" s="139">
        <f t="shared" ref="L7:M9" si="6">L10+L25</f>
        <v>0</v>
      </c>
      <c r="M7" s="137">
        <f t="shared" si="6"/>
        <v>0</v>
      </c>
      <c r="N7" s="140">
        <f t="shared" ref="N7:N22" si="7">IF(L7=0,0,M7/L7)*(100)/100</f>
        <v>0</v>
      </c>
    </row>
    <row r="8" spans="1:14" x14ac:dyDescent="0.2">
      <c r="A8" s="141"/>
      <c r="B8" s="142" t="s">
        <v>100</v>
      </c>
      <c r="C8" s="143">
        <f t="shared" si="0"/>
        <v>0</v>
      </c>
      <c r="D8" s="143">
        <f t="shared" si="0"/>
        <v>0</v>
      </c>
      <c r="E8" s="144">
        <f t="shared" si="1"/>
        <v>0</v>
      </c>
      <c r="F8" s="145">
        <f t="shared" si="2"/>
        <v>0</v>
      </c>
      <c r="G8" s="143">
        <f t="shared" si="2"/>
        <v>0</v>
      </c>
      <c r="H8" s="144">
        <f t="shared" si="3"/>
        <v>0</v>
      </c>
      <c r="I8" s="145">
        <f t="shared" si="4"/>
        <v>0</v>
      </c>
      <c r="J8" s="143">
        <f t="shared" si="4"/>
        <v>0</v>
      </c>
      <c r="K8" s="144">
        <f t="shared" si="5"/>
        <v>0</v>
      </c>
      <c r="L8" s="145">
        <f t="shared" si="6"/>
        <v>0</v>
      </c>
      <c r="M8" s="143">
        <f t="shared" si="6"/>
        <v>0</v>
      </c>
      <c r="N8" s="146">
        <f t="shared" si="7"/>
        <v>0</v>
      </c>
    </row>
    <row r="9" spans="1:14" ht="13.5" thickBot="1" x14ac:dyDescent="0.25">
      <c r="A9" s="147"/>
      <c r="B9" s="148" t="s">
        <v>101</v>
      </c>
      <c r="C9" s="149">
        <f t="shared" si="0"/>
        <v>0</v>
      </c>
      <c r="D9" s="149">
        <f t="shared" si="0"/>
        <v>0</v>
      </c>
      <c r="E9" s="150">
        <f t="shared" si="1"/>
        <v>0</v>
      </c>
      <c r="F9" s="151">
        <f t="shared" si="2"/>
        <v>0</v>
      </c>
      <c r="G9" s="149">
        <f t="shared" si="2"/>
        <v>0</v>
      </c>
      <c r="H9" s="150">
        <f t="shared" si="3"/>
        <v>0</v>
      </c>
      <c r="I9" s="151">
        <f t="shared" si="4"/>
        <v>0</v>
      </c>
      <c r="J9" s="149">
        <f t="shared" si="4"/>
        <v>0</v>
      </c>
      <c r="K9" s="150">
        <f t="shared" si="5"/>
        <v>0</v>
      </c>
      <c r="L9" s="151">
        <f t="shared" si="6"/>
        <v>0</v>
      </c>
      <c r="M9" s="149">
        <f t="shared" si="6"/>
        <v>0</v>
      </c>
      <c r="N9" s="152">
        <f t="shared" si="7"/>
        <v>0</v>
      </c>
    </row>
    <row r="10" spans="1:14" ht="13.5" thickTop="1" x14ac:dyDescent="0.2">
      <c r="A10" s="153" t="s">
        <v>102</v>
      </c>
      <c r="B10" s="154" t="s">
        <v>103</v>
      </c>
      <c r="C10" s="155">
        <f>C11++C12</f>
        <v>0</v>
      </c>
      <c r="D10" s="155">
        <f>D11+D12</f>
        <v>0</v>
      </c>
      <c r="E10" s="156">
        <f t="shared" si="1"/>
        <v>0</v>
      </c>
      <c r="F10" s="157">
        <f>F11++F12</f>
        <v>0</v>
      </c>
      <c r="G10" s="158">
        <f>G11+G12</f>
        <v>0</v>
      </c>
      <c r="H10" s="159">
        <f t="shared" si="3"/>
        <v>0</v>
      </c>
      <c r="I10" s="157">
        <f>I11++I12</f>
        <v>0</v>
      </c>
      <c r="J10" s="158">
        <f>J11+J12</f>
        <v>0</v>
      </c>
      <c r="K10" s="159">
        <f t="shared" si="5"/>
        <v>0</v>
      </c>
      <c r="L10" s="157">
        <f>L11++L12</f>
        <v>0</v>
      </c>
      <c r="M10" s="158">
        <f>M11+M12</f>
        <v>0</v>
      </c>
      <c r="N10" s="160">
        <f t="shared" si="7"/>
        <v>0</v>
      </c>
    </row>
    <row r="11" spans="1:14" ht="13.5" x14ac:dyDescent="0.25">
      <c r="A11" s="161"/>
      <c r="B11" s="162" t="s">
        <v>104</v>
      </c>
      <c r="C11" s="163">
        <f>C14+C17+C20+C23</f>
        <v>0</v>
      </c>
      <c r="D11" s="163">
        <f>D14+D17+D20+D23</f>
        <v>0</v>
      </c>
      <c r="E11" s="164">
        <f t="shared" si="1"/>
        <v>0</v>
      </c>
      <c r="F11" s="165">
        <f>F14+F17+F20+F23</f>
        <v>0</v>
      </c>
      <c r="G11" s="166">
        <f>G14+G17+G20+G23</f>
        <v>0</v>
      </c>
      <c r="H11" s="167">
        <f t="shared" si="3"/>
        <v>0</v>
      </c>
      <c r="I11" s="165">
        <f>I14+I17+I20+I23</f>
        <v>0</v>
      </c>
      <c r="J11" s="166">
        <f>J14+J17+J20+J23</f>
        <v>0</v>
      </c>
      <c r="K11" s="167">
        <f t="shared" si="5"/>
        <v>0</v>
      </c>
      <c r="L11" s="165">
        <f>L14+L17+L20+L23</f>
        <v>0</v>
      </c>
      <c r="M11" s="166">
        <f>M14+M17+M20+M23</f>
        <v>0</v>
      </c>
      <c r="N11" s="168">
        <f t="shared" si="7"/>
        <v>0</v>
      </c>
    </row>
    <row r="12" spans="1:14" ht="13.5" x14ac:dyDescent="0.25">
      <c r="A12" s="169"/>
      <c r="B12" s="170" t="s">
        <v>105</v>
      </c>
      <c r="C12" s="171">
        <f>C15+C18+C21+C24</f>
        <v>0</v>
      </c>
      <c r="D12" s="171">
        <f>D15+D18+D21+D24</f>
        <v>0</v>
      </c>
      <c r="E12" s="172">
        <f t="shared" si="1"/>
        <v>0</v>
      </c>
      <c r="F12" s="173">
        <f>F15+F18+F21+F24</f>
        <v>0</v>
      </c>
      <c r="G12" s="174">
        <f>G15+G18+G21+G24</f>
        <v>0</v>
      </c>
      <c r="H12" s="175">
        <f t="shared" si="3"/>
        <v>0</v>
      </c>
      <c r="I12" s="173">
        <f>I15+I18+I21+I24</f>
        <v>0</v>
      </c>
      <c r="J12" s="174">
        <f>J15+J18+J21+J24</f>
        <v>0</v>
      </c>
      <c r="K12" s="175">
        <f t="shared" si="5"/>
        <v>0</v>
      </c>
      <c r="L12" s="173">
        <f>L15+L18+L21+L24</f>
        <v>0</v>
      </c>
      <c r="M12" s="174">
        <f>M15+M18+M21+M24</f>
        <v>0</v>
      </c>
      <c r="N12" s="176">
        <f t="shared" si="7"/>
        <v>0</v>
      </c>
    </row>
    <row r="13" spans="1:14" ht="25.5" x14ac:dyDescent="0.25">
      <c r="A13" s="177" t="s">
        <v>106</v>
      </c>
      <c r="B13" s="178" t="s">
        <v>107</v>
      </c>
      <c r="C13" s="179">
        <f>SUM(C14:C15)</f>
        <v>0</v>
      </c>
      <c r="D13" s="179">
        <f>SUM(D14:D15)</f>
        <v>0</v>
      </c>
      <c r="E13" s="180">
        <f t="shared" si="1"/>
        <v>0</v>
      </c>
      <c r="F13" s="181">
        <f>SUM(F14:F15)</f>
        <v>0</v>
      </c>
      <c r="G13" s="182">
        <f>SUM(G14:G15)</f>
        <v>0</v>
      </c>
      <c r="H13" s="183">
        <f>IF(F13=0,0,G13/F13)*(100)/100</f>
        <v>0</v>
      </c>
      <c r="I13" s="181">
        <f>SUM(I14:I15)</f>
        <v>0</v>
      </c>
      <c r="J13" s="182">
        <f>SUM(J14:J15)</f>
        <v>0</v>
      </c>
      <c r="K13" s="183">
        <f>IF(I13=0,0,J13/I13)*(100)/100</f>
        <v>0</v>
      </c>
      <c r="L13" s="181">
        <f>SUM(L14:L15)</f>
        <v>0</v>
      </c>
      <c r="M13" s="182">
        <f>SUM(M14:M15)</f>
        <v>0</v>
      </c>
      <c r="N13" s="184">
        <f>IF(L13=0,0,M13/L13)*(100)/100</f>
        <v>0</v>
      </c>
    </row>
    <row r="14" spans="1:14" x14ac:dyDescent="0.2">
      <c r="A14" s="185"/>
      <c r="B14" s="186" t="s">
        <v>100</v>
      </c>
      <c r="C14" s="187">
        <f>F14+I14+L14</f>
        <v>0</v>
      </c>
      <c r="D14" s="187">
        <f>G14+J14+M14</f>
        <v>0</v>
      </c>
      <c r="E14" s="188">
        <f t="shared" si="1"/>
        <v>0</v>
      </c>
      <c r="F14" s="189"/>
      <c r="G14" s="190"/>
      <c r="H14" s="191">
        <f t="shared" si="3"/>
        <v>0</v>
      </c>
      <c r="I14" s="192"/>
      <c r="J14" s="193"/>
      <c r="K14" s="191">
        <f t="shared" si="5"/>
        <v>0</v>
      </c>
      <c r="L14" s="192"/>
      <c r="M14" s="193"/>
      <c r="N14" s="194">
        <f t="shared" si="7"/>
        <v>0</v>
      </c>
    </row>
    <row r="15" spans="1:14" x14ac:dyDescent="0.2">
      <c r="A15" s="185"/>
      <c r="B15" s="195" t="s">
        <v>105</v>
      </c>
      <c r="C15" s="196">
        <f>F15+I15+L15</f>
        <v>0</v>
      </c>
      <c r="D15" s="196">
        <f>G15+J15+M15</f>
        <v>0</v>
      </c>
      <c r="E15" s="197">
        <f t="shared" si="1"/>
        <v>0</v>
      </c>
      <c r="F15" s="198"/>
      <c r="G15" s="199"/>
      <c r="H15" s="200">
        <f t="shared" si="3"/>
        <v>0</v>
      </c>
      <c r="I15" s="201"/>
      <c r="J15" s="202"/>
      <c r="K15" s="200">
        <f t="shared" si="5"/>
        <v>0</v>
      </c>
      <c r="L15" s="201"/>
      <c r="M15" s="202"/>
      <c r="N15" s="203">
        <f t="shared" si="7"/>
        <v>0</v>
      </c>
    </row>
    <row r="16" spans="1:14" ht="25.5" x14ac:dyDescent="0.25">
      <c r="A16" s="177" t="s">
        <v>108</v>
      </c>
      <c r="B16" s="178" t="s">
        <v>109</v>
      </c>
      <c r="C16" s="179">
        <f>SUM(C17:C18)</f>
        <v>0</v>
      </c>
      <c r="D16" s="179">
        <f>SUM(D17:D18)</f>
        <v>0</v>
      </c>
      <c r="E16" s="180">
        <f t="shared" si="1"/>
        <v>0</v>
      </c>
      <c r="F16" s="181">
        <f>SUM(F17:F18)</f>
        <v>0</v>
      </c>
      <c r="G16" s="182">
        <f>SUM(G17:G18)</f>
        <v>0</v>
      </c>
      <c r="H16" s="183">
        <f t="shared" si="3"/>
        <v>0</v>
      </c>
      <c r="I16" s="181">
        <f>SUM(I17:I18)</f>
        <v>0</v>
      </c>
      <c r="J16" s="182">
        <f>SUM(J17:J18)</f>
        <v>0</v>
      </c>
      <c r="K16" s="183">
        <f t="shared" si="5"/>
        <v>0</v>
      </c>
      <c r="L16" s="181">
        <f>SUM(L17:L18)</f>
        <v>0</v>
      </c>
      <c r="M16" s="182">
        <f>SUM(M17:M18)</f>
        <v>0</v>
      </c>
      <c r="N16" s="184">
        <f t="shared" si="7"/>
        <v>0</v>
      </c>
    </row>
    <row r="17" spans="1:14" x14ac:dyDescent="0.2">
      <c r="A17" s="185"/>
      <c r="B17" s="186" t="s">
        <v>100</v>
      </c>
      <c r="C17" s="187">
        <f>F17+I17+L17</f>
        <v>0</v>
      </c>
      <c r="D17" s="187">
        <f>G17+J17+M17</f>
        <v>0</v>
      </c>
      <c r="E17" s="188">
        <f t="shared" si="1"/>
        <v>0</v>
      </c>
      <c r="F17" s="204"/>
      <c r="G17" s="205"/>
      <c r="H17" s="191">
        <f t="shared" si="3"/>
        <v>0</v>
      </c>
      <c r="I17" s="204"/>
      <c r="J17" s="205"/>
      <c r="K17" s="191">
        <f t="shared" si="5"/>
        <v>0</v>
      </c>
      <c r="L17" s="204"/>
      <c r="M17" s="205"/>
      <c r="N17" s="194">
        <f t="shared" si="7"/>
        <v>0</v>
      </c>
    </row>
    <row r="18" spans="1:14" x14ac:dyDescent="0.2">
      <c r="A18" s="206"/>
      <c r="B18" s="195" t="s">
        <v>105</v>
      </c>
      <c r="C18" s="196">
        <f>F18+I18+L18</f>
        <v>0</v>
      </c>
      <c r="D18" s="196">
        <f>G18+J18+M18</f>
        <v>0</v>
      </c>
      <c r="E18" s="197">
        <f t="shared" si="1"/>
        <v>0</v>
      </c>
      <c r="F18" s="198"/>
      <c r="G18" s="199"/>
      <c r="H18" s="200">
        <f t="shared" si="3"/>
        <v>0</v>
      </c>
      <c r="I18" s="207"/>
      <c r="J18" s="208"/>
      <c r="K18" s="200">
        <f t="shared" si="5"/>
        <v>0</v>
      </c>
      <c r="L18" s="207"/>
      <c r="M18" s="208"/>
      <c r="N18" s="203">
        <f t="shared" si="7"/>
        <v>0</v>
      </c>
    </row>
    <row r="19" spans="1:14" ht="13.5" x14ac:dyDescent="0.25">
      <c r="A19" s="177" t="s">
        <v>110</v>
      </c>
      <c r="B19" s="178" t="s">
        <v>111</v>
      </c>
      <c r="C19" s="179">
        <f>SUM(C20:C21)</f>
        <v>0</v>
      </c>
      <c r="D19" s="179">
        <f>SUM(D20:D21)</f>
        <v>0</v>
      </c>
      <c r="E19" s="180">
        <f>IF(C19=0,0,D19/C19)*(100)/100</f>
        <v>0</v>
      </c>
      <c r="F19" s="181">
        <f>SUM(F20:F21)</f>
        <v>0</v>
      </c>
      <c r="G19" s="182">
        <f>SUM(G20:G21)</f>
        <v>0</v>
      </c>
      <c r="H19" s="183">
        <f>IF(F19=0,0,G19/F19)*(100)/100</f>
        <v>0</v>
      </c>
      <c r="I19" s="181">
        <f>SUM(I20:I21)</f>
        <v>0</v>
      </c>
      <c r="J19" s="182">
        <f>SUM(J20:J21)</f>
        <v>0</v>
      </c>
      <c r="K19" s="183">
        <f>IF(I19=0,0,J19/I19)*(100)/100</f>
        <v>0</v>
      </c>
      <c r="L19" s="181">
        <f>SUM(L20:L21)</f>
        <v>0</v>
      </c>
      <c r="M19" s="182">
        <f>SUM(M20:M21)</f>
        <v>0</v>
      </c>
      <c r="N19" s="184">
        <f>IF(L19=0,0,M19/L19)*(100)/100</f>
        <v>0</v>
      </c>
    </row>
    <row r="20" spans="1:14" x14ac:dyDescent="0.2">
      <c r="A20" s="185"/>
      <c r="B20" s="186" t="s">
        <v>100</v>
      </c>
      <c r="C20" s="187">
        <f>F20+I20+L20</f>
        <v>0</v>
      </c>
      <c r="D20" s="187">
        <f>G20+J20+M20</f>
        <v>0</v>
      </c>
      <c r="E20" s="188">
        <f t="shared" si="1"/>
        <v>0</v>
      </c>
      <c r="F20" s="189"/>
      <c r="G20" s="190"/>
      <c r="H20" s="191">
        <f>IF(F20=0,0,G20/F20)*(100)/100</f>
        <v>0</v>
      </c>
      <c r="I20" s="204"/>
      <c r="J20" s="205"/>
      <c r="K20" s="191">
        <f>IF(I20=0,0,J20/I20)*(100)/100</f>
        <v>0</v>
      </c>
      <c r="L20" s="204"/>
      <c r="M20" s="205"/>
      <c r="N20" s="194">
        <f t="shared" si="7"/>
        <v>0</v>
      </c>
    </row>
    <row r="21" spans="1:14" x14ac:dyDescent="0.2">
      <c r="A21" s="206"/>
      <c r="B21" s="195" t="s">
        <v>105</v>
      </c>
      <c r="C21" s="196">
        <f>F21+I21+L21</f>
        <v>0</v>
      </c>
      <c r="D21" s="196">
        <f>G21+J21+M21</f>
        <v>0</v>
      </c>
      <c r="E21" s="197">
        <f t="shared" si="1"/>
        <v>0</v>
      </c>
      <c r="F21" s="198"/>
      <c r="G21" s="199"/>
      <c r="H21" s="200">
        <f>IF(F21=0,0,G21/F21)*(100)/100</f>
        <v>0</v>
      </c>
      <c r="I21" s="198"/>
      <c r="J21" s="199"/>
      <c r="K21" s="200">
        <f>IF(I21=0,0,J21/I21)*(100)/100</f>
        <v>0</v>
      </c>
      <c r="L21" s="198"/>
      <c r="M21" s="199"/>
      <c r="N21" s="203">
        <f t="shared" si="7"/>
        <v>0</v>
      </c>
    </row>
    <row r="22" spans="1:14" ht="25.5" x14ac:dyDescent="0.25">
      <c r="A22" s="177" t="s">
        <v>112</v>
      </c>
      <c r="B22" s="209" t="s">
        <v>113</v>
      </c>
      <c r="C22" s="179">
        <f>SUM(C23:C24)</f>
        <v>0</v>
      </c>
      <c r="D22" s="179">
        <f>SUM(D23:D24)</f>
        <v>0</v>
      </c>
      <c r="E22" s="180">
        <f t="shared" si="1"/>
        <v>0</v>
      </c>
      <c r="F22" s="181">
        <f>SUM(F23:F24)</f>
        <v>0</v>
      </c>
      <c r="G22" s="182">
        <f>SUM(G23:G24)</f>
        <v>0</v>
      </c>
      <c r="H22" s="183">
        <f t="shared" si="3"/>
        <v>0</v>
      </c>
      <c r="I22" s="181">
        <f>SUM(I23:I24)</f>
        <v>0</v>
      </c>
      <c r="J22" s="182">
        <f>SUM(J23:J24)</f>
        <v>0</v>
      </c>
      <c r="K22" s="183">
        <f t="shared" si="5"/>
        <v>0</v>
      </c>
      <c r="L22" s="181">
        <f>SUM(L23:L24)</f>
        <v>0</v>
      </c>
      <c r="M22" s="182">
        <f>SUM(M23:M24)</f>
        <v>0</v>
      </c>
      <c r="N22" s="184">
        <f t="shared" si="7"/>
        <v>0</v>
      </c>
    </row>
    <row r="23" spans="1:14" x14ac:dyDescent="0.2">
      <c r="A23" s="185"/>
      <c r="B23" s="210" t="s">
        <v>104</v>
      </c>
      <c r="C23" s="187">
        <f>F23+I23+L23</f>
        <v>0</v>
      </c>
      <c r="D23" s="187">
        <f>G23+J23+M23</f>
        <v>0</v>
      </c>
      <c r="E23" s="188">
        <f>IF(C23=0,0,D23/C23)*(100)/100</f>
        <v>0</v>
      </c>
      <c r="F23" s="204"/>
      <c r="G23" s="205"/>
      <c r="H23" s="191">
        <f t="shared" si="3"/>
        <v>0</v>
      </c>
      <c r="I23" s="189"/>
      <c r="J23" s="190"/>
      <c r="K23" s="191">
        <f t="shared" si="5"/>
        <v>0</v>
      </c>
      <c r="L23" s="189"/>
      <c r="M23" s="190"/>
      <c r="N23" s="194">
        <f>IF(L23=0,0,M23/L23)*(100)/100</f>
        <v>0</v>
      </c>
    </row>
    <row r="24" spans="1:14" x14ac:dyDescent="0.2">
      <c r="A24" s="185"/>
      <c r="B24" s="211" t="s">
        <v>105</v>
      </c>
      <c r="C24" s="196">
        <f>F24+I24+L24</f>
        <v>0</v>
      </c>
      <c r="D24" s="196">
        <f>G24+J24+M24</f>
        <v>0</v>
      </c>
      <c r="E24" s="197">
        <f>IF(C24=0,0,D24/C24)*(100)/100</f>
        <v>0</v>
      </c>
      <c r="F24" s="198"/>
      <c r="G24" s="199"/>
      <c r="H24" s="200">
        <f>IF(F24=0,0,G24/F24)*(100)/100</f>
        <v>0</v>
      </c>
      <c r="I24" s="207"/>
      <c r="J24" s="208"/>
      <c r="K24" s="200">
        <f>IF(I24=0,0,J24/I24)*(100)/100</f>
        <v>0</v>
      </c>
      <c r="L24" s="207"/>
      <c r="M24" s="208"/>
      <c r="N24" s="203">
        <f>IF(L24=0,0,M24/L24)*(100)/100</f>
        <v>0</v>
      </c>
    </row>
    <row r="25" spans="1:14" x14ac:dyDescent="0.2">
      <c r="A25" s="212" t="s">
        <v>114</v>
      </c>
      <c r="B25" s="154" t="s">
        <v>115</v>
      </c>
      <c r="C25" s="179">
        <f>SUM(C26:C27)</f>
        <v>0</v>
      </c>
      <c r="D25" s="179">
        <f>SUM(D26:D27)</f>
        <v>0</v>
      </c>
      <c r="E25" s="213">
        <f t="shared" ref="E25:E37" si="8">IF(C25=0,0,D25/C25)*(100)/100</f>
        <v>0</v>
      </c>
      <c r="F25" s="214">
        <f>SUM(F26:F27)</f>
        <v>0</v>
      </c>
      <c r="G25" s="215">
        <f>SUM(G26:G27)</f>
        <v>0</v>
      </c>
      <c r="H25" s="216">
        <f t="shared" ref="H25:H38" si="9">IF(F25=0,0,G25/F25)*(100)/100</f>
        <v>0</v>
      </c>
      <c r="I25" s="214">
        <f>SUM(I26:I27)</f>
        <v>0</v>
      </c>
      <c r="J25" s="215">
        <f>SUM(J26:J27)</f>
        <v>0</v>
      </c>
      <c r="K25" s="216">
        <f t="shared" ref="K25:K38" si="10">IF(I25=0,0,J25/I25)*(100)/100</f>
        <v>0</v>
      </c>
      <c r="L25" s="214">
        <f>SUM(L26:L27)</f>
        <v>0</v>
      </c>
      <c r="M25" s="215">
        <f>SUM(M26:M27)</f>
        <v>0</v>
      </c>
      <c r="N25" s="217">
        <f t="shared" ref="N25:N37" si="11">IF(L25=0,0,M25/L25)*(100)/100</f>
        <v>0</v>
      </c>
    </row>
    <row r="26" spans="1:14" ht="13.5" x14ac:dyDescent="0.25">
      <c r="A26" s="218"/>
      <c r="B26" s="219" t="s">
        <v>100</v>
      </c>
      <c r="C26" s="220">
        <f>C29+C32+C35+C38</f>
        <v>0</v>
      </c>
      <c r="D26" s="220">
        <f>D29+D32+D35+D38</f>
        <v>0</v>
      </c>
      <c r="E26" s="221">
        <f t="shared" si="8"/>
        <v>0</v>
      </c>
      <c r="F26" s="222">
        <f>F29+F32+F35+F38</f>
        <v>0</v>
      </c>
      <c r="G26" s="223">
        <f>G29+G32+G35+G38</f>
        <v>0</v>
      </c>
      <c r="H26" s="224">
        <f t="shared" si="9"/>
        <v>0</v>
      </c>
      <c r="I26" s="222">
        <f>I29+I32+I35+I38</f>
        <v>0</v>
      </c>
      <c r="J26" s="223">
        <f>J29+J32+J35+J38</f>
        <v>0</v>
      </c>
      <c r="K26" s="224">
        <f t="shared" si="10"/>
        <v>0</v>
      </c>
      <c r="L26" s="222">
        <f>L29+L32+L35+L38</f>
        <v>0</v>
      </c>
      <c r="M26" s="223">
        <f>M29+M32+M35+M38</f>
        <v>0</v>
      </c>
      <c r="N26" s="225">
        <f t="shared" si="11"/>
        <v>0</v>
      </c>
    </row>
    <row r="27" spans="1:14" ht="13.5" x14ac:dyDescent="0.25">
      <c r="A27" s="226"/>
      <c r="B27" s="227" t="s">
        <v>105</v>
      </c>
      <c r="C27" s="228">
        <f>C30+C33+C36+C39</f>
        <v>0</v>
      </c>
      <c r="D27" s="228">
        <f>D30+D33+D36+D39</f>
        <v>0</v>
      </c>
      <c r="E27" s="229">
        <f t="shared" si="8"/>
        <v>0</v>
      </c>
      <c r="F27" s="230">
        <f>F30+F33+F36+F39</f>
        <v>0</v>
      </c>
      <c r="G27" s="231">
        <f>G30+G33+G36+G39</f>
        <v>0</v>
      </c>
      <c r="H27" s="232">
        <f t="shared" si="9"/>
        <v>0</v>
      </c>
      <c r="I27" s="230">
        <f>I30+I33+I36+I39</f>
        <v>0</v>
      </c>
      <c r="J27" s="231">
        <f>J30+J33+J36+J39</f>
        <v>0</v>
      </c>
      <c r="K27" s="232">
        <f t="shared" si="10"/>
        <v>0</v>
      </c>
      <c r="L27" s="230">
        <f>L30+L33+L36+L39</f>
        <v>0</v>
      </c>
      <c r="M27" s="231">
        <f>M30+M33+M36+M39</f>
        <v>0</v>
      </c>
      <c r="N27" s="233">
        <f t="shared" si="11"/>
        <v>0</v>
      </c>
    </row>
    <row r="28" spans="1:14" ht="25.5" x14ac:dyDescent="0.25">
      <c r="A28" s="177" t="s">
        <v>116</v>
      </c>
      <c r="B28" s="178" t="s">
        <v>117</v>
      </c>
      <c r="C28" s="179">
        <f>SUM(C29:C30)</f>
        <v>0</v>
      </c>
      <c r="D28" s="179">
        <f>SUM(D29:D30)</f>
        <v>0</v>
      </c>
      <c r="E28" s="180">
        <f t="shared" si="8"/>
        <v>0</v>
      </c>
      <c r="F28" s="181">
        <f>SUM(F29:F30)</f>
        <v>0</v>
      </c>
      <c r="G28" s="182">
        <f>SUM(G29:G30)</f>
        <v>0</v>
      </c>
      <c r="H28" s="183">
        <f t="shared" si="9"/>
        <v>0</v>
      </c>
      <c r="I28" s="181">
        <f>SUM(I29:I30)</f>
        <v>0</v>
      </c>
      <c r="J28" s="182">
        <f>SUM(J29:J30)</f>
        <v>0</v>
      </c>
      <c r="K28" s="183">
        <f t="shared" si="10"/>
        <v>0</v>
      </c>
      <c r="L28" s="181">
        <f>SUM(L29:L30)</f>
        <v>0</v>
      </c>
      <c r="M28" s="182">
        <f>SUM(M29:M30)</f>
        <v>0</v>
      </c>
      <c r="N28" s="184">
        <f t="shared" si="11"/>
        <v>0</v>
      </c>
    </row>
    <row r="29" spans="1:14" x14ac:dyDescent="0.2">
      <c r="A29" s="185"/>
      <c r="B29" s="186" t="s">
        <v>100</v>
      </c>
      <c r="C29" s="187">
        <f>F29+I29+L29</f>
        <v>0</v>
      </c>
      <c r="D29" s="187">
        <f>G29+J29+M29</f>
        <v>0</v>
      </c>
      <c r="E29" s="188">
        <f t="shared" si="8"/>
        <v>0</v>
      </c>
      <c r="F29" s="204"/>
      <c r="G29" s="205"/>
      <c r="H29" s="191">
        <f t="shared" si="9"/>
        <v>0</v>
      </c>
      <c r="I29" s="204"/>
      <c r="J29" s="205"/>
      <c r="K29" s="191">
        <f t="shared" si="10"/>
        <v>0</v>
      </c>
      <c r="L29" s="204"/>
      <c r="M29" s="205"/>
      <c r="N29" s="194">
        <f t="shared" si="11"/>
        <v>0</v>
      </c>
    </row>
    <row r="30" spans="1:14" x14ac:dyDescent="0.2">
      <c r="A30" s="206"/>
      <c r="B30" s="195" t="s">
        <v>105</v>
      </c>
      <c r="C30" s="196">
        <f>F30+I30+L30</f>
        <v>0</v>
      </c>
      <c r="D30" s="196">
        <f>G30+J30+M30</f>
        <v>0</v>
      </c>
      <c r="E30" s="197">
        <f t="shared" si="8"/>
        <v>0</v>
      </c>
      <c r="F30" s="198"/>
      <c r="G30" s="199"/>
      <c r="H30" s="200">
        <f t="shared" si="9"/>
        <v>0</v>
      </c>
      <c r="I30" s="207"/>
      <c r="J30" s="208"/>
      <c r="K30" s="200">
        <f t="shared" si="10"/>
        <v>0</v>
      </c>
      <c r="L30" s="207"/>
      <c r="M30" s="208"/>
      <c r="N30" s="203">
        <f t="shared" si="11"/>
        <v>0</v>
      </c>
    </row>
    <row r="31" spans="1:14" ht="25.5" x14ac:dyDescent="0.25">
      <c r="A31" s="177" t="s">
        <v>118</v>
      </c>
      <c r="B31" s="178" t="s">
        <v>109</v>
      </c>
      <c r="C31" s="179">
        <f>SUM(C32:C33)</f>
        <v>0</v>
      </c>
      <c r="D31" s="179">
        <f>SUM(D32:D33)</f>
        <v>0</v>
      </c>
      <c r="E31" s="180">
        <f t="shared" si="8"/>
        <v>0</v>
      </c>
      <c r="F31" s="181">
        <f>SUM(F32:F33)</f>
        <v>0</v>
      </c>
      <c r="G31" s="182">
        <f>SUM(G32:G33)</f>
        <v>0</v>
      </c>
      <c r="H31" s="183">
        <f t="shared" si="9"/>
        <v>0</v>
      </c>
      <c r="I31" s="181">
        <f>SUM(I32:I33)</f>
        <v>0</v>
      </c>
      <c r="J31" s="182">
        <f>SUM(J32:J33)</f>
        <v>0</v>
      </c>
      <c r="K31" s="183">
        <f t="shared" si="10"/>
        <v>0</v>
      </c>
      <c r="L31" s="181">
        <f>SUM(L32:L33)</f>
        <v>0</v>
      </c>
      <c r="M31" s="182">
        <f>SUM(M32:M33)</f>
        <v>0</v>
      </c>
      <c r="N31" s="184">
        <f t="shared" si="11"/>
        <v>0</v>
      </c>
    </row>
    <row r="32" spans="1:14" x14ac:dyDescent="0.2">
      <c r="A32" s="185"/>
      <c r="B32" s="186" t="s">
        <v>100</v>
      </c>
      <c r="C32" s="187">
        <f>F32+I32+L32</f>
        <v>0</v>
      </c>
      <c r="D32" s="187">
        <f>G32+J32+M32</f>
        <v>0</v>
      </c>
      <c r="E32" s="188">
        <f t="shared" si="8"/>
        <v>0</v>
      </c>
      <c r="F32" s="204"/>
      <c r="G32" s="205"/>
      <c r="H32" s="191">
        <f t="shared" si="9"/>
        <v>0</v>
      </c>
      <c r="I32" s="204"/>
      <c r="J32" s="205"/>
      <c r="K32" s="191">
        <f t="shared" si="10"/>
        <v>0</v>
      </c>
      <c r="L32" s="204"/>
      <c r="M32" s="205"/>
      <c r="N32" s="194">
        <f t="shared" si="11"/>
        <v>0</v>
      </c>
    </row>
    <row r="33" spans="1:14" x14ac:dyDescent="0.2">
      <c r="A33" s="206"/>
      <c r="B33" s="195" t="s">
        <v>105</v>
      </c>
      <c r="C33" s="196">
        <f>F33+I33+L33</f>
        <v>0</v>
      </c>
      <c r="D33" s="196">
        <f>G33+J33+M33</f>
        <v>0</v>
      </c>
      <c r="E33" s="197">
        <f t="shared" si="8"/>
        <v>0</v>
      </c>
      <c r="F33" s="198"/>
      <c r="G33" s="199"/>
      <c r="H33" s="200">
        <f t="shared" si="9"/>
        <v>0</v>
      </c>
      <c r="I33" s="207"/>
      <c r="J33" s="208"/>
      <c r="K33" s="200">
        <f t="shared" si="10"/>
        <v>0</v>
      </c>
      <c r="L33" s="207"/>
      <c r="M33" s="208"/>
      <c r="N33" s="203">
        <f t="shared" si="11"/>
        <v>0</v>
      </c>
    </row>
    <row r="34" spans="1:14" ht="13.5" x14ac:dyDescent="0.25">
      <c r="A34" s="177" t="s">
        <v>119</v>
      </c>
      <c r="B34" s="178" t="s">
        <v>111</v>
      </c>
      <c r="C34" s="234">
        <f>SUM(C35:C36)</f>
        <v>0</v>
      </c>
      <c r="D34" s="234">
        <f>SUM(D35:D36)</f>
        <v>0</v>
      </c>
      <c r="E34" s="235">
        <f t="shared" si="8"/>
        <v>0</v>
      </c>
      <c r="F34" s="236">
        <f>SUM(F35:F36)</f>
        <v>0</v>
      </c>
      <c r="G34" s="237">
        <f>SUM(G35:G36)</f>
        <v>0</v>
      </c>
      <c r="H34" s="238">
        <f t="shared" si="9"/>
        <v>0</v>
      </c>
      <c r="I34" s="236">
        <f>SUM(I35:I36)</f>
        <v>0</v>
      </c>
      <c r="J34" s="237">
        <f>SUM(J35:J36)</f>
        <v>0</v>
      </c>
      <c r="K34" s="238">
        <f t="shared" si="10"/>
        <v>0</v>
      </c>
      <c r="L34" s="236">
        <f>SUM(L35:L36)</f>
        <v>0</v>
      </c>
      <c r="M34" s="237">
        <f>SUM(M35:M36)</f>
        <v>0</v>
      </c>
      <c r="N34" s="239">
        <f t="shared" si="11"/>
        <v>0</v>
      </c>
    </row>
    <row r="35" spans="1:14" x14ac:dyDescent="0.2">
      <c r="A35" s="185"/>
      <c r="B35" s="186" t="s">
        <v>100</v>
      </c>
      <c r="C35" s="240">
        <f>F35+I35+L35</f>
        <v>0</v>
      </c>
      <c r="D35" s="240">
        <f>G35+J35+M35</f>
        <v>0</v>
      </c>
      <c r="E35" s="188">
        <f t="shared" si="8"/>
        <v>0</v>
      </c>
      <c r="F35" s="204"/>
      <c r="G35" s="205"/>
      <c r="H35" s="191">
        <f t="shared" si="9"/>
        <v>0</v>
      </c>
      <c r="I35" s="204"/>
      <c r="J35" s="205"/>
      <c r="K35" s="191">
        <f t="shared" si="10"/>
        <v>0</v>
      </c>
      <c r="L35" s="204"/>
      <c r="M35" s="205"/>
      <c r="N35" s="194">
        <f t="shared" si="11"/>
        <v>0</v>
      </c>
    </row>
    <row r="36" spans="1:14" x14ac:dyDescent="0.2">
      <c r="A36" s="241"/>
      <c r="B36" s="242" t="s">
        <v>105</v>
      </c>
      <c r="C36" s="243">
        <f>F36+I36+L36</f>
        <v>0</v>
      </c>
      <c r="D36" s="243">
        <f>G36+J36+M36</f>
        <v>0</v>
      </c>
      <c r="E36" s="197">
        <f t="shared" si="8"/>
        <v>0</v>
      </c>
      <c r="F36" s="207"/>
      <c r="G36" s="208"/>
      <c r="H36" s="200">
        <f t="shared" si="9"/>
        <v>0</v>
      </c>
      <c r="I36" s="207"/>
      <c r="J36" s="208"/>
      <c r="K36" s="200">
        <f t="shared" si="10"/>
        <v>0</v>
      </c>
      <c r="L36" s="207"/>
      <c r="M36" s="208"/>
      <c r="N36" s="203">
        <f t="shared" si="11"/>
        <v>0</v>
      </c>
    </row>
    <row r="37" spans="1:14" ht="25.5" x14ac:dyDescent="0.25">
      <c r="A37" s="244" t="s">
        <v>120</v>
      </c>
      <c r="B37" s="245" t="s">
        <v>113</v>
      </c>
      <c r="C37" s="234">
        <f>SUM(C38:C39)</f>
        <v>0</v>
      </c>
      <c r="D37" s="234">
        <f>SUM(D38:D39)</f>
        <v>0</v>
      </c>
      <c r="E37" s="235">
        <f t="shared" si="8"/>
        <v>0</v>
      </c>
      <c r="F37" s="246">
        <f>SUM(F38:F39)</f>
        <v>0</v>
      </c>
      <c r="G37" s="247">
        <f>SUM(G38:G39)</f>
        <v>0</v>
      </c>
      <c r="H37" s="238">
        <f t="shared" si="9"/>
        <v>0</v>
      </c>
      <c r="I37" s="246">
        <f>SUM(I38:I39)</f>
        <v>0</v>
      </c>
      <c r="J37" s="247">
        <f>SUM(J38:J39)</f>
        <v>0</v>
      </c>
      <c r="K37" s="238">
        <f t="shared" si="10"/>
        <v>0</v>
      </c>
      <c r="L37" s="246">
        <f>SUM(L38:L39)</f>
        <v>0</v>
      </c>
      <c r="M37" s="247">
        <f>SUM(M38:M39)</f>
        <v>0</v>
      </c>
      <c r="N37" s="239">
        <f t="shared" si="11"/>
        <v>0</v>
      </c>
    </row>
    <row r="38" spans="1:14" x14ac:dyDescent="0.2">
      <c r="A38" s="185"/>
      <c r="B38" s="186" t="s">
        <v>100</v>
      </c>
      <c r="C38" s="240">
        <f>F38+I38+L38</f>
        <v>0</v>
      </c>
      <c r="D38" s="240">
        <f>G38+J38+M38</f>
        <v>0</v>
      </c>
      <c r="E38" s="188">
        <f>IF(C38=0,0,D38/C38)*(100)/100</f>
        <v>0</v>
      </c>
      <c r="F38" s="248"/>
      <c r="G38" s="249"/>
      <c r="H38" s="191">
        <f t="shared" si="9"/>
        <v>0</v>
      </c>
      <c r="I38" s="248"/>
      <c r="J38" s="249"/>
      <c r="K38" s="191">
        <f t="shared" si="10"/>
        <v>0</v>
      </c>
      <c r="L38" s="248"/>
      <c r="M38" s="249"/>
      <c r="N38" s="194">
        <f>IF(L38=0,0,M38/L38)*(100)/100</f>
        <v>0</v>
      </c>
    </row>
    <row r="39" spans="1:14" ht="13.5" thickBot="1" x14ac:dyDescent="0.25">
      <c r="A39" s="250"/>
      <c r="B39" s="251" t="s">
        <v>105</v>
      </c>
      <c r="C39" s="252">
        <f>F39+I39+L39</f>
        <v>0</v>
      </c>
      <c r="D39" s="252">
        <f>G39+J39+M39</f>
        <v>0</v>
      </c>
      <c r="E39" s="253">
        <f>IF(C39=0,0,D39/C39)*(100)/100</f>
        <v>0</v>
      </c>
      <c r="F39" s="254"/>
      <c r="G39" s="255"/>
      <c r="H39" s="256">
        <f>IF(F39=0,0,G39/F39)*(100)/100</f>
        <v>0</v>
      </c>
      <c r="I39" s="257"/>
      <c r="J39" s="258"/>
      <c r="K39" s="256">
        <f>IF(I39=0,0,J39/I39)*(100)/100</f>
        <v>0</v>
      </c>
      <c r="L39" s="257"/>
      <c r="M39" s="258"/>
      <c r="N39" s="259">
        <f>IF(L39=0,0,M39/L39)*(100)/100</f>
        <v>0</v>
      </c>
    </row>
    <row r="40" spans="1:14" ht="14.25" thickTop="1" thickBo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</row>
    <row r="41" spans="1:14" ht="13.5" customHeight="1" thickTop="1" x14ac:dyDescent="0.2">
      <c r="A41" s="261"/>
      <c r="B41" s="262"/>
      <c r="C41" s="1019" t="s">
        <v>121</v>
      </c>
      <c r="D41" s="1020"/>
      <c r="E41" s="1021"/>
      <c r="F41" s="1015" t="s">
        <v>87</v>
      </c>
      <c r="G41" s="1016"/>
      <c r="H41" s="1017"/>
      <c r="I41" s="263" t="s">
        <v>122</v>
      </c>
      <c r="J41" s="264"/>
      <c r="K41" s="1022" t="s">
        <v>123</v>
      </c>
      <c r="L41" s="1023"/>
      <c r="M41" s="1022" t="s">
        <v>124</v>
      </c>
      <c r="N41" s="1023"/>
    </row>
    <row r="42" spans="1:14" ht="30.75" customHeight="1" x14ac:dyDescent="0.2">
      <c r="A42" s="265"/>
      <c r="B42" s="266"/>
      <c r="C42" s="267" t="s">
        <v>125</v>
      </c>
      <c r="D42" s="268" t="s">
        <v>123</v>
      </c>
      <c r="E42" s="268" t="s">
        <v>124</v>
      </c>
      <c r="F42" s="269" t="s">
        <v>125</v>
      </c>
      <c r="G42" s="269" t="s">
        <v>123</v>
      </c>
      <c r="H42" s="269" t="s">
        <v>124</v>
      </c>
      <c r="I42" s="269" t="s">
        <v>89</v>
      </c>
      <c r="J42" s="269" t="s">
        <v>126</v>
      </c>
      <c r="K42" s="269" t="s">
        <v>89</v>
      </c>
      <c r="L42" s="269" t="s">
        <v>126</v>
      </c>
      <c r="M42" s="269" t="s">
        <v>89</v>
      </c>
      <c r="N42" s="269" t="s">
        <v>126</v>
      </c>
    </row>
    <row r="43" spans="1:14" x14ac:dyDescent="0.2">
      <c r="A43" s="270">
        <v>100</v>
      </c>
      <c r="B43" s="271" t="s">
        <v>127</v>
      </c>
      <c r="C43" s="272">
        <f>C46+C49+C52</f>
        <v>0</v>
      </c>
      <c r="D43" s="273">
        <f t="shared" ref="D43:N43" si="12">D46+D49+D52</f>
        <v>0</v>
      </c>
      <c r="E43" s="274">
        <f t="shared" si="12"/>
        <v>0</v>
      </c>
      <c r="F43" s="275">
        <f t="shared" si="12"/>
        <v>0</v>
      </c>
      <c r="G43" s="276">
        <f t="shared" si="12"/>
        <v>0</v>
      </c>
      <c r="H43" s="277">
        <f t="shared" si="12"/>
        <v>0</v>
      </c>
      <c r="I43" s="275">
        <f t="shared" si="12"/>
        <v>0</v>
      </c>
      <c r="J43" s="277">
        <f t="shared" si="12"/>
        <v>0</v>
      </c>
      <c r="K43" s="276">
        <f t="shared" si="12"/>
        <v>0</v>
      </c>
      <c r="L43" s="277">
        <f t="shared" si="12"/>
        <v>0</v>
      </c>
      <c r="M43" s="275">
        <f t="shared" si="12"/>
        <v>0</v>
      </c>
      <c r="N43" s="277">
        <f t="shared" si="12"/>
        <v>0</v>
      </c>
    </row>
    <row r="44" spans="1:14" ht="13.5" x14ac:dyDescent="0.25">
      <c r="A44" s="278">
        <v>110</v>
      </c>
      <c r="B44" s="279" t="s">
        <v>128</v>
      </c>
      <c r="C44" s="280"/>
      <c r="D44" s="280"/>
      <c r="E44" s="281"/>
      <c r="F44" s="282"/>
      <c r="G44" s="283"/>
      <c r="H44" s="284"/>
      <c r="I44" s="282"/>
      <c r="J44" s="284"/>
      <c r="K44" s="282"/>
      <c r="L44" s="284"/>
      <c r="M44" s="282"/>
      <c r="N44" s="284"/>
    </row>
    <row r="45" spans="1:14" ht="13.5" x14ac:dyDescent="0.25">
      <c r="A45" s="285">
        <v>120</v>
      </c>
      <c r="B45" s="286" t="s">
        <v>129</v>
      </c>
      <c r="C45" s="287"/>
      <c r="D45" s="287"/>
      <c r="E45" s="288"/>
      <c r="F45" s="289"/>
      <c r="G45" s="290"/>
      <c r="H45" s="291"/>
      <c r="I45" s="289"/>
      <c r="J45" s="291"/>
      <c r="K45" s="289"/>
      <c r="L45" s="291"/>
      <c r="M45" s="289"/>
      <c r="N45" s="291"/>
    </row>
    <row r="46" spans="1:14" ht="63.75" x14ac:dyDescent="0.2">
      <c r="A46" s="292">
        <v>230</v>
      </c>
      <c r="B46" s="293" t="s">
        <v>130</v>
      </c>
      <c r="C46" s="294">
        <f>F46+I46+J46</f>
        <v>0</v>
      </c>
      <c r="D46" s="295">
        <f>G46+K46+L46</f>
        <v>0</v>
      </c>
      <c r="E46" s="296">
        <f>H46+M46+N46</f>
        <v>0</v>
      </c>
      <c r="F46" s="297"/>
      <c r="G46" s="298"/>
      <c r="H46" s="299"/>
      <c r="I46" s="297">
        <f>L14</f>
        <v>0</v>
      </c>
      <c r="J46" s="299">
        <f>I14</f>
        <v>0</v>
      </c>
      <c r="K46" s="298">
        <f>ROUND((M46*118%),3)</f>
        <v>0</v>
      </c>
      <c r="L46" s="299">
        <f>ROUND((N46*118%),3)</f>
        <v>0</v>
      </c>
      <c r="M46" s="297">
        <f>M14</f>
        <v>0</v>
      </c>
      <c r="N46" s="299">
        <f>J14</f>
        <v>0</v>
      </c>
    </row>
    <row r="47" spans="1:14" x14ac:dyDescent="0.2">
      <c r="A47" s="300">
        <v>240</v>
      </c>
      <c r="B47" s="279" t="s">
        <v>128</v>
      </c>
      <c r="C47" s="301"/>
      <c r="D47" s="301"/>
      <c r="E47" s="302"/>
      <c r="F47" s="303"/>
      <c r="G47" s="304"/>
      <c r="H47" s="305"/>
      <c r="I47" s="303"/>
      <c r="J47" s="305"/>
      <c r="K47" s="303"/>
      <c r="L47" s="305"/>
      <c r="M47" s="303"/>
      <c r="N47" s="305"/>
    </row>
    <row r="48" spans="1:14" x14ac:dyDescent="0.2">
      <c r="A48" s="306">
        <v>250</v>
      </c>
      <c r="B48" s="286" t="s">
        <v>129</v>
      </c>
      <c r="C48" s="307"/>
      <c r="D48" s="307"/>
      <c r="E48" s="308"/>
      <c r="F48" s="309"/>
      <c r="G48" s="310"/>
      <c r="H48" s="311"/>
      <c r="I48" s="309"/>
      <c r="J48" s="311"/>
      <c r="K48" s="309"/>
      <c r="L48" s="311"/>
      <c r="M48" s="309"/>
      <c r="N48" s="311"/>
    </row>
    <row r="49" spans="1:14" ht="25.5" x14ac:dyDescent="0.2">
      <c r="A49" s="312">
        <v>320</v>
      </c>
      <c r="B49" s="313" t="s">
        <v>131</v>
      </c>
      <c r="C49" s="314">
        <f>F49+I49+J49</f>
        <v>0</v>
      </c>
      <c r="D49" s="315">
        <f>G49+K49+L49</f>
        <v>0</v>
      </c>
      <c r="E49" s="316">
        <f>H49+M49+N49</f>
        <v>0</v>
      </c>
      <c r="F49" s="317"/>
      <c r="G49" s="318"/>
      <c r="H49" s="319"/>
      <c r="I49" s="317"/>
      <c r="J49" s="319"/>
      <c r="K49" s="318"/>
      <c r="L49" s="319"/>
      <c r="M49" s="317"/>
      <c r="N49" s="319"/>
    </row>
    <row r="50" spans="1:14" x14ac:dyDescent="0.2">
      <c r="A50" s="300">
        <v>330</v>
      </c>
      <c r="B50" s="279" t="s">
        <v>128</v>
      </c>
      <c r="C50" s="301"/>
      <c r="D50" s="301"/>
      <c r="E50" s="302"/>
      <c r="F50" s="303"/>
      <c r="G50" s="304"/>
      <c r="H50" s="305"/>
      <c r="I50" s="303"/>
      <c r="J50" s="305"/>
      <c r="K50" s="303"/>
      <c r="L50" s="305"/>
      <c r="M50" s="303"/>
      <c r="N50" s="305"/>
    </row>
    <row r="51" spans="1:14" x14ac:dyDescent="0.2">
      <c r="A51" s="306">
        <v>340</v>
      </c>
      <c r="B51" s="286" t="s">
        <v>129</v>
      </c>
      <c r="C51" s="307"/>
      <c r="D51" s="307"/>
      <c r="E51" s="308"/>
      <c r="F51" s="309"/>
      <c r="G51" s="310"/>
      <c r="H51" s="311"/>
      <c r="I51" s="309"/>
      <c r="J51" s="311"/>
      <c r="K51" s="309"/>
      <c r="L51" s="311"/>
      <c r="M51" s="309"/>
      <c r="N51" s="311"/>
    </row>
    <row r="52" spans="1:14" ht="25.5" x14ac:dyDescent="0.2">
      <c r="A52" s="312">
        <v>400</v>
      </c>
      <c r="B52" s="320" t="s">
        <v>132</v>
      </c>
      <c r="C52" s="314">
        <f>SUM(C56:C65)</f>
        <v>0</v>
      </c>
      <c r="D52" s="315">
        <f>SUM(D56:D65)</f>
        <v>0</v>
      </c>
      <c r="E52" s="316">
        <f t="shared" ref="E52:N52" si="13">SUM(E56:E65)</f>
        <v>0</v>
      </c>
      <c r="F52" s="317">
        <f t="shared" si="13"/>
        <v>0</v>
      </c>
      <c r="G52" s="318">
        <f t="shared" si="13"/>
        <v>0</v>
      </c>
      <c r="H52" s="319">
        <f t="shared" si="13"/>
        <v>0</v>
      </c>
      <c r="I52" s="317">
        <f t="shared" si="13"/>
        <v>0</v>
      </c>
      <c r="J52" s="319">
        <f t="shared" si="13"/>
        <v>0</v>
      </c>
      <c r="K52" s="318">
        <f t="shared" si="13"/>
        <v>0</v>
      </c>
      <c r="L52" s="319">
        <f t="shared" si="13"/>
        <v>0</v>
      </c>
      <c r="M52" s="317">
        <f t="shared" si="13"/>
        <v>0</v>
      </c>
      <c r="N52" s="319">
        <f t="shared" si="13"/>
        <v>0</v>
      </c>
    </row>
    <row r="53" spans="1:14" x14ac:dyDescent="0.2">
      <c r="A53" s="300">
        <v>410</v>
      </c>
      <c r="B53" s="279" t="s">
        <v>128</v>
      </c>
      <c r="C53" s="301"/>
      <c r="D53" s="301"/>
      <c r="E53" s="302"/>
      <c r="F53" s="303"/>
      <c r="G53" s="304"/>
      <c r="H53" s="305"/>
      <c r="I53" s="303"/>
      <c r="J53" s="305"/>
      <c r="K53" s="303"/>
      <c r="L53" s="305"/>
      <c r="M53" s="303"/>
      <c r="N53" s="305"/>
    </row>
    <row r="54" spans="1:14" x14ac:dyDescent="0.2">
      <c r="A54" s="306">
        <v>420</v>
      </c>
      <c r="B54" s="286" t="s">
        <v>129</v>
      </c>
      <c r="C54" s="307"/>
      <c r="D54" s="307"/>
      <c r="E54" s="308"/>
      <c r="F54" s="309"/>
      <c r="G54" s="310"/>
      <c r="H54" s="311"/>
      <c r="I54" s="309"/>
      <c r="J54" s="311"/>
      <c r="K54" s="309"/>
      <c r="L54" s="311"/>
      <c r="M54" s="309"/>
      <c r="N54" s="311"/>
    </row>
    <row r="55" spans="1:14" x14ac:dyDescent="0.2">
      <c r="A55" s="321"/>
      <c r="B55" s="322" t="s">
        <v>133</v>
      </c>
      <c r="C55" s="323"/>
      <c r="D55" s="324"/>
      <c r="E55" s="325"/>
      <c r="F55" s="326"/>
      <c r="G55" s="327"/>
      <c r="H55" s="328"/>
      <c r="I55" s="326"/>
      <c r="J55" s="328"/>
      <c r="K55" s="327"/>
      <c r="L55" s="328"/>
      <c r="M55" s="326"/>
      <c r="N55" s="328"/>
    </row>
    <row r="56" spans="1:14" x14ac:dyDescent="0.2">
      <c r="A56" s="312">
        <v>440</v>
      </c>
      <c r="B56" s="320" t="s">
        <v>134</v>
      </c>
      <c r="C56" s="314">
        <f>F56+I56+J56</f>
        <v>0</v>
      </c>
      <c r="D56" s="315">
        <f>G56+K56+L56</f>
        <v>0</v>
      </c>
      <c r="E56" s="316">
        <f>H56+M56+N56</f>
        <v>0</v>
      </c>
      <c r="F56" s="317"/>
      <c r="G56" s="318"/>
      <c r="H56" s="319"/>
      <c r="I56" s="317">
        <f>L15</f>
        <v>0</v>
      </c>
      <c r="J56" s="319">
        <f>I15</f>
        <v>0</v>
      </c>
      <c r="K56" s="318">
        <f>ROUND((M56*118%),3)</f>
        <v>0</v>
      </c>
      <c r="L56" s="319">
        <f>ROUND((N56*118%),3)</f>
        <v>0</v>
      </c>
      <c r="M56" s="317">
        <f>M15</f>
        <v>0</v>
      </c>
      <c r="N56" s="319">
        <f>J15</f>
        <v>0</v>
      </c>
    </row>
    <row r="57" spans="1:14" x14ac:dyDescent="0.2">
      <c r="A57" s="300">
        <v>450</v>
      </c>
      <c r="B57" s="279" t="s">
        <v>128</v>
      </c>
      <c r="C57" s="301"/>
      <c r="D57" s="301"/>
      <c r="E57" s="302"/>
      <c r="F57" s="303"/>
      <c r="G57" s="304"/>
      <c r="H57" s="305"/>
      <c r="I57" s="303"/>
      <c r="J57" s="305"/>
      <c r="K57" s="303"/>
      <c r="L57" s="305"/>
      <c r="M57" s="303"/>
      <c r="N57" s="305"/>
    </row>
    <row r="58" spans="1:14" x14ac:dyDescent="0.2">
      <c r="A58" s="306">
        <v>460</v>
      </c>
      <c r="B58" s="286" t="s">
        <v>129</v>
      </c>
      <c r="C58" s="307"/>
      <c r="D58" s="307"/>
      <c r="E58" s="308"/>
      <c r="F58" s="309"/>
      <c r="G58" s="310"/>
      <c r="H58" s="311"/>
      <c r="I58" s="309"/>
      <c r="J58" s="311"/>
      <c r="K58" s="309"/>
      <c r="L58" s="311"/>
      <c r="M58" s="309"/>
      <c r="N58" s="311"/>
    </row>
    <row r="59" spans="1:14" x14ac:dyDescent="0.2">
      <c r="A59" s="312">
        <v>500</v>
      </c>
      <c r="B59" s="320" t="s">
        <v>135</v>
      </c>
      <c r="C59" s="314">
        <f>F59+I59+J59</f>
        <v>0</v>
      </c>
      <c r="D59" s="315">
        <f>G59+K59+L59</f>
        <v>0</v>
      </c>
      <c r="E59" s="316">
        <f>H59+M59+N59</f>
        <v>0</v>
      </c>
      <c r="F59" s="317"/>
      <c r="G59" s="318"/>
      <c r="H59" s="319"/>
      <c r="I59" s="317"/>
      <c r="J59" s="319"/>
      <c r="K59" s="318"/>
      <c r="L59" s="319"/>
      <c r="M59" s="317"/>
      <c r="N59" s="319"/>
    </row>
    <row r="60" spans="1:14" x14ac:dyDescent="0.2">
      <c r="A60" s="300">
        <v>510</v>
      </c>
      <c r="B60" s="279" t="s">
        <v>128</v>
      </c>
      <c r="C60" s="301"/>
      <c r="D60" s="301"/>
      <c r="E60" s="302"/>
      <c r="F60" s="303"/>
      <c r="G60" s="304"/>
      <c r="H60" s="305"/>
      <c r="I60" s="303"/>
      <c r="J60" s="305"/>
      <c r="K60" s="303"/>
      <c r="L60" s="305"/>
      <c r="M60" s="303"/>
      <c r="N60" s="305"/>
    </row>
    <row r="61" spans="1:14" x14ac:dyDescent="0.2">
      <c r="A61" s="306">
        <v>520</v>
      </c>
      <c r="B61" s="286" t="s">
        <v>129</v>
      </c>
      <c r="C61" s="307"/>
      <c r="D61" s="307"/>
      <c r="E61" s="308"/>
      <c r="F61" s="309"/>
      <c r="G61" s="310"/>
      <c r="H61" s="311"/>
      <c r="I61" s="309"/>
      <c r="J61" s="311"/>
      <c r="K61" s="309"/>
      <c r="L61" s="311"/>
      <c r="M61" s="309"/>
      <c r="N61" s="311"/>
    </row>
    <row r="62" spans="1:14" ht="38.25" x14ac:dyDescent="0.2">
      <c r="A62" s="312">
        <v>560</v>
      </c>
      <c r="B62" s="320" t="s">
        <v>136</v>
      </c>
      <c r="C62" s="314">
        <f>F62+I62+J62</f>
        <v>0</v>
      </c>
      <c r="D62" s="315">
        <f>G62+K62+L62</f>
        <v>0</v>
      </c>
      <c r="E62" s="316">
        <f>H62+M62+N62</f>
        <v>0</v>
      </c>
      <c r="F62" s="317">
        <f>F34+F19</f>
        <v>0</v>
      </c>
      <c r="G62" s="318">
        <f>ROUND((H62*118%),3)</f>
        <v>0</v>
      </c>
      <c r="H62" s="319">
        <f>G34+G19</f>
        <v>0</v>
      </c>
      <c r="I62" s="317">
        <f>L19+L34</f>
        <v>0</v>
      </c>
      <c r="J62" s="319">
        <f>I19+I34</f>
        <v>0</v>
      </c>
      <c r="K62" s="318">
        <f>ROUND((M62*118%),3)</f>
        <v>0</v>
      </c>
      <c r="L62" s="319">
        <f>ROUND((N62*118%),3)</f>
        <v>0</v>
      </c>
      <c r="M62" s="317">
        <f>M19+M34</f>
        <v>0</v>
      </c>
      <c r="N62" s="319">
        <f>J19+J34</f>
        <v>0</v>
      </c>
    </row>
    <row r="63" spans="1:14" x14ac:dyDescent="0.2">
      <c r="A63" s="300">
        <v>570</v>
      </c>
      <c r="B63" s="279" t="s">
        <v>128</v>
      </c>
      <c r="C63" s="301"/>
      <c r="D63" s="301"/>
      <c r="E63" s="302"/>
      <c r="F63" s="303"/>
      <c r="G63" s="304"/>
      <c r="H63" s="305"/>
      <c r="I63" s="303"/>
      <c r="J63" s="305"/>
      <c r="K63" s="303"/>
      <c r="L63" s="305"/>
      <c r="M63" s="303"/>
      <c r="N63" s="305"/>
    </row>
    <row r="64" spans="1:14" x14ac:dyDescent="0.2">
      <c r="A64" s="306">
        <v>580</v>
      </c>
      <c r="B64" s="286" t="s">
        <v>129</v>
      </c>
      <c r="C64" s="307"/>
      <c r="D64" s="307"/>
      <c r="E64" s="308"/>
      <c r="F64" s="309"/>
      <c r="G64" s="310"/>
      <c r="H64" s="311"/>
      <c r="I64" s="309"/>
      <c r="J64" s="311"/>
      <c r="K64" s="309"/>
      <c r="L64" s="311"/>
      <c r="M64" s="309"/>
      <c r="N64" s="311"/>
    </row>
    <row r="65" spans="1:14" ht="25.5" x14ac:dyDescent="0.2">
      <c r="A65" s="312">
        <v>590</v>
      </c>
      <c r="B65" s="320" t="s">
        <v>113</v>
      </c>
      <c r="C65" s="314">
        <f>F65+I65+J65</f>
        <v>0</v>
      </c>
      <c r="D65" s="315">
        <f>G65+K65+L65</f>
        <v>0</v>
      </c>
      <c r="E65" s="316">
        <f>H65+M65+N65</f>
        <v>0</v>
      </c>
      <c r="F65" s="317">
        <f>F37+F22</f>
        <v>0</v>
      </c>
      <c r="G65" s="318">
        <f>ROUND((H65*118%),3)</f>
        <v>0</v>
      </c>
      <c r="H65" s="319">
        <f>G37+G22</f>
        <v>0</v>
      </c>
      <c r="I65" s="317">
        <f>L22+L37</f>
        <v>0</v>
      </c>
      <c r="J65" s="319">
        <f>I22+I37</f>
        <v>0</v>
      </c>
      <c r="K65" s="318">
        <f>ROUND((M65*118%),3)</f>
        <v>0</v>
      </c>
      <c r="L65" s="319">
        <f>ROUND((N65*118%),3)</f>
        <v>0</v>
      </c>
      <c r="M65" s="317">
        <f>M22+M37</f>
        <v>0</v>
      </c>
      <c r="N65" s="319">
        <f>J22+J37</f>
        <v>0</v>
      </c>
    </row>
    <row r="66" spans="1:14" x14ac:dyDescent="0.2">
      <c r="A66" s="300">
        <v>600</v>
      </c>
      <c r="B66" s="279" t="s">
        <v>128</v>
      </c>
      <c r="C66" s="301"/>
      <c r="D66" s="301"/>
      <c r="E66" s="302"/>
      <c r="F66" s="303"/>
      <c r="G66" s="304"/>
      <c r="H66" s="305"/>
      <c r="I66" s="303"/>
      <c r="J66" s="305"/>
      <c r="K66" s="303"/>
      <c r="L66" s="305"/>
      <c r="M66" s="303"/>
      <c r="N66" s="305"/>
    </row>
    <row r="67" spans="1:14" x14ac:dyDescent="0.2">
      <c r="A67" s="306">
        <v>610</v>
      </c>
      <c r="B67" s="286" t="s">
        <v>129</v>
      </c>
      <c r="C67" s="307"/>
      <c r="D67" s="307"/>
      <c r="E67" s="308"/>
      <c r="F67" s="309"/>
      <c r="G67" s="310"/>
      <c r="H67" s="311"/>
      <c r="I67" s="309"/>
      <c r="J67" s="311"/>
      <c r="K67" s="309"/>
      <c r="L67" s="311"/>
      <c r="M67" s="309"/>
      <c r="N67" s="311"/>
    </row>
    <row r="68" spans="1:14" x14ac:dyDescent="0.2">
      <c r="A68" s="260"/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</row>
    <row r="69" spans="1:14" x14ac:dyDescent="0.2">
      <c r="A69" s="260"/>
      <c r="B69" s="329" t="s">
        <v>137</v>
      </c>
      <c r="C69" s="330">
        <f>C7-C43</f>
        <v>0</v>
      </c>
      <c r="D69" s="260"/>
      <c r="E69" s="330">
        <f>D7-E43</f>
        <v>0</v>
      </c>
      <c r="F69" s="260"/>
      <c r="G69" s="260"/>
      <c r="H69" s="260"/>
      <c r="I69" s="260"/>
      <c r="J69" s="260"/>
      <c r="K69" s="260"/>
      <c r="L69" s="260"/>
      <c r="M69" s="260"/>
      <c r="N69" s="260"/>
    </row>
    <row r="70" spans="1:14" x14ac:dyDescent="0.2">
      <c r="A70" s="260"/>
      <c r="B70" s="260"/>
      <c r="C70" s="260"/>
      <c r="D70" s="260"/>
      <c r="E70" s="260"/>
      <c r="F70" s="331"/>
      <c r="G70" s="260"/>
      <c r="H70" s="331"/>
      <c r="I70" s="331"/>
      <c r="J70" s="331"/>
      <c r="K70" s="260"/>
      <c r="L70" s="260"/>
      <c r="M70" s="260"/>
      <c r="N70" s="260"/>
    </row>
    <row r="71" spans="1:14" x14ac:dyDescent="0.2">
      <c r="A71" s="260"/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</row>
    <row r="72" spans="1:14" x14ac:dyDescent="0.2">
      <c r="A72" s="260"/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</row>
    <row r="73" spans="1:14" x14ac:dyDescent="0.2">
      <c r="A73" s="260"/>
      <c r="B73" s="260"/>
      <c r="C73" s="260"/>
      <c r="D73" s="260"/>
      <c r="E73" s="260"/>
      <c r="F73" s="331"/>
      <c r="G73" s="260"/>
      <c r="H73" s="260"/>
      <c r="I73" s="260"/>
      <c r="J73" s="260"/>
      <c r="K73" s="260"/>
      <c r="L73" s="260"/>
      <c r="M73" s="260"/>
      <c r="N73" s="260"/>
    </row>
    <row r="74" spans="1:14" x14ac:dyDescent="0.2">
      <c r="A74" s="260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</row>
    <row r="75" spans="1:14" x14ac:dyDescent="0.2">
      <c r="A75" s="260"/>
      <c r="B75" s="260" t="s">
        <v>138</v>
      </c>
      <c r="C75" s="331">
        <f>C15+C30+C33</f>
        <v>0</v>
      </c>
      <c r="D75" s="260">
        <v>983.51</v>
      </c>
      <c r="E75" s="260"/>
      <c r="F75" s="260"/>
      <c r="G75" s="260"/>
      <c r="H75" s="331"/>
      <c r="I75" s="260"/>
      <c r="J75" s="260"/>
      <c r="K75" s="260"/>
      <c r="L75" s="260"/>
      <c r="M75" s="260"/>
      <c r="N75" s="260"/>
    </row>
    <row r="76" spans="1:14" x14ac:dyDescent="0.2">
      <c r="A76" s="260"/>
      <c r="B76" s="260" t="s">
        <v>139</v>
      </c>
      <c r="C76" s="331">
        <f>C14+C23</f>
        <v>0</v>
      </c>
      <c r="D76" s="260">
        <v>25.306000000000001</v>
      </c>
      <c r="E76" s="260"/>
      <c r="F76" s="331">
        <f>F46+I46+J46+I65+J65+F24</f>
        <v>0</v>
      </c>
      <c r="G76" s="331">
        <f>I14+L14+C22</f>
        <v>0</v>
      </c>
      <c r="H76" s="260"/>
      <c r="I76" s="260"/>
      <c r="J76" s="260"/>
      <c r="K76" s="260"/>
      <c r="L76" s="260"/>
      <c r="M76" s="260"/>
      <c r="N76" s="260"/>
    </row>
    <row r="77" spans="1:14" x14ac:dyDescent="0.2">
      <c r="A77" s="260"/>
      <c r="B77" s="260" t="s">
        <v>140</v>
      </c>
      <c r="C77" s="331">
        <f>C39+C21</f>
        <v>0</v>
      </c>
      <c r="D77" s="260">
        <v>88938</v>
      </c>
      <c r="E77" s="260"/>
      <c r="F77" s="260"/>
      <c r="G77" s="260"/>
      <c r="H77" s="260"/>
      <c r="I77" s="260"/>
      <c r="J77" s="260"/>
      <c r="K77" s="260"/>
      <c r="L77" s="260"/>
      <c r="M77" s="260"/>
      <c r="N77" s="260"/>
    </row>
    <row r="78" spans="1:14" x14ac:dyDescent="0.2">
      <c r="A78" s="260"/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</row>
  </sheetData>
  <protectedRanges>
    <protectedRange sqref="F14:G15 I14:J15 L14" name="Диапазон1_1_1_5"/>
  </protectedRanges>
  <mergeCells count="8">
    <mergeCell ref="C4:E4"/>
    <mergeCell ref="F4:H4"/>
    <mergeCell ref="I4:K4"/>
    <mergeCell ref="L4:N4"/>
    <mergeCell ref="C41:E41"/>
    <mergeCell ref="F41:H41"/>
    <mergeCell ref="K41:L41"/>
    <mergeCell ref="M41:N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topLeftCell="A5" zoomScaleNormal="100" workbookViewId="0">
      <selection activeCell="D15" sqref="D15"/>
    </sheetView>
  </sheetViews>
  <sheetFormatPr defaultRowHeight="15" x14ac:dyDescent="0.25"/>
  <cols>
    <col min="1" max="1" width="5.140625" style="16" customWidth="1"/>
    <col min="2" max="2" width="9.140625" style="16"/>
    <col min="3" max="3" width="10.28515625" style="16" customWidth="1"/>
    <col min="4" max="4" width="50.28515625" style="16" customWidth="1"/>
    <col min="5" max="5" width="10.5703125" style="16" customWidth="1"/>
    <col min="6" max="6" width="29.42578125" style="16" customWidth="1"/>
    <col min="7" max="7" width="14.28515625" style="16" customWidth="1"/>
    <col min="8" max="8" width="14.85546875" style="17" customWidth="1"/>
    <col min="9" max="9" width="16.5703125" style="16" customWidth="1"/>
    <col min="10" max="10" width="18.85546875" style="16" customWidth="1"/>
    <col min="11" max="11" width="15" style="16" customWidth="1"/>
    <col min="12" max="13" width="14.140625" style="16" customWidth="1"/>
    <col min="14" max="14" width="14.28515625" style="16" customWidth="1"/>
    <col min="15" max="15" width="15.28515625" style="20" customWidth="1"/>
    <col min="16" max="16" width="15.28515625" style="21" bestFit="1" customWidth="1"/>
    <col min="17" max="17" width="15.140625" style="21" bestFit="1" customWidth="1"/>
    <col min="18" max="18" width="15.28515625" style="21" bestFit="1" customWidth="1"/>
    <col min="19" max="19" width="18" style="18" customWidth="1"/>
    <col min="20" max="26" width="9.140625" style="18"/>
    <col min="27" max="16384" width="9.140625" style="16"/>
  </cols>
  <sheetData>
    <row r="1" spans="1:26" x14ac:dyDescent="0.25">
      <c r="K1" s="18"/>
      <c r="L1" s="19"/>
      <c r="M1" s="19"/>
      <c r="N1" s="19"/>
    </row>
    <row r="2" spans="1:26" ht="15.75" x14ac:dyDescent="0.25">
      <c r="B2" s="22" t="s">
        <v>38</v>
      </c>
      <c r="C2" s="23"/>
      <c r="D2" s="23"/>
      <c r="E2" s="23"/>
      <c r="F2" s="23"/>
      <c r="G2" s="23"/>
      <c r="H2" s="24"/>
      <c r="I2" s="18"/>
      <c r="J2" s="19"/>
      <c r="K2" s="19"/>
      <c r="L2" s="19"/>
      <c r="M2" s="19"/>
      <c r="N2" s="20"/>
      <c r="O2" s="16" t="s">
        <v>39</v>
      </c>
      <c r="Q2" s="18"/>
      <c r="R2" s="18"/>
      <c r="Y2" s="16"/>
      <c r="Z2" s="16"/>
    </row>
    <row r="3" spans="1:26" x14ac:dyDescent="0.25">
      <c r="B3" s="25"/>
      <c r="C3" s="25" t="s">
        <v>40</v>
      </c>
      <c r="D3" s="25"/>
      <c r="E3" s="25"/>
      <c r="F3" s="25"/>
      <c r="G3" s="25"/>
      <c r="H3" s="26"/>
      <c r="I3" s="18"/>
      <c r="J3" s="19"/>
      <c r="K3" s="19"/>
      <c r="L3" s="19"/>
      <c r="M3" s="19"/>
      <c r="N3" s="20"/>
      <c r="O3" s="21"/>
      <c r="Q3" s="18"/>
      <c r="R3" s="18"/>
      <c r="Y3" s="16"/>
      <c r="Z3" s="16"/>
    </row>
    <row r="4" spans="1:26" ht="15.75" x14ac:dyDescent="0.25">
      <c r="B4" s="22" t="s">
        <v>41</v>
      </c>
      <c r="C4" s="23"/>
      <c r="D4" s="23"/>
      <c r="E4" s="23"/>
      <c r="F4" s="23"/>
      <c r="G4" s="23"/>
      <c r="H4" s="24"/>
      <c r="I4" s="19"/>
      <c r="J4" s="19"/>
      <c r="K4" s="19"/>
      <c r="L4" s="19"/>
      <c r="M4" s="19"/>
      <c r="N4" s="20"/>
      <c r="O4" s="21"/>
      <c r="Q4" s="18"/>
      <c r="R4" s="18"/>
      <c r="Y4" s="16"/>
      <c r="Z4" s="16"/>
    </row>
    <row r="5" spans="1:26" x14ac:dyDescent="0.25">
      <c r="B5" s="25"/>
      <c r="C5" s="25" t="s">
        <v>42</v>
      </c>
      <c r="D5" s="25"/>
      <c r="E5" s="25"/>
      <c r="F5" s="25"/>
      <c r="G5" s="25"/>
      <c r="H5" s="26"/>
      <c r="I5" s="18"/>
      <c r="J5" s="19"/>
      <c r="K5" s="19"/>
      <c r="L5" s="19"/>
      <c r="M5" s="19"/>
      <c r="N5" s="20"/>
      <c r="O5" s="21"/>
      <c r="Q5" s="18"/>
      <c r="R5" s="18"/>
      <c r="Y5" s="16"/>
      <c r="Z5" s="16"/>
    </row>
    <row r="6" spans="1:26" x14ac:dyDescent="0.25">
      <c r="D6" s="27"/>
      <c r="E6" s="27"/>
      <c r="I6" s="18"/>
      <c r="N6" s="20"/>
      <c r="O6" s="21"/>
      <c r="Q6" s="18"/>
      <c r="R6" s="18"/>
      <c r="Y6" s="16"/>
      <c r="Z6" s="16"/>
    </row>
    <row r="7" spans="1:26" ht="15.75" x14ac:dyDescent="0.25">
      <c r="B7" s="28"/>
      <c r="C7" s="28"/>
      <c r="D7" s="28"/>
      <c r="E7" s="29" t="s">
        <v>43</v>
      </c>
      <c r="F7" s="30" t="s">
        <v>44</v>
      </c>
      <c r="N7" s="20"/>
      <c r="O7" s="21"/>
      <c r="Q7" s="18"/>
      <c r="R7" s="18"/>
      <c r="Y7" s="16"/>
      <c r="Z7" s="16"/>
    </row>
    <row r="8" spans="1:26" ht="15.75" x14ac:dyDescent="0.25">
      <c r="B8" s="31" t="s">
        <v>45</v>
      </c>
      <c r="C8" s="31"/>
      <c r="D8" s="28"/>
      <c r="E8" s="28"/>
      <c r="G8" s="18"/>
      <c r="H8" s="32"/>
      <c r="N8" s="20"/>
      <c r="O8" s="21"/>
      <c r="Q8" s="18"/>
      <c r="R8" s="18"/>
      <c r="Y8" s="16"/>
      <c r="Z8" s="16"/>
    </row>
    <row r="9" spans="1:26" x14ac:dyDescent="0.25">
      <c r="N9" s="20"/>
      <c r="O9" s="21"/>
      <c r="Q9" s="18"/>
      <c r="R9" s="18"/>
      <c r="Y9" s="16"/>
      <c r="Z9" s="16"/>
    </row>
    <row r="10" spans="1:26" ht="15.75" x14ac:dyDescent="0.25">
      <c r="B10" s="33" t="s">
        <v>46</v>
      </c>
      <c r="C10" s="34"/>
      <c r="D10" s="34"/>
      <c r="E10" s="35" t="s">
        <v>47</v>
      </c>
      <c r="F10" s="36"/>
      <c r="G10" s="37"/>
      <c r="H10" s="38"/>
      <c r="N10" s="20"/>
      <c r="O10" s="21"/>
      <c r="Q10" s="18"/>
      <c r="R10" s="18"/>
      <c r="Y10" s="16"/>
      <c r="Z10" s="16"/>
    </row>
    <row r="11" spans="1:26" ht="15.75" x14ac:dyDescent="0.25">
      <c r="B11" s="28" t="s">
        <v>48</v>
      </c>
      <c r="E11" s="39"/>
      <c r="F11" s="39"/>
      <c r="G11" s="18"/>
      <c r="N11" s="20"/>
      <c r="O11" s="21"/>
      <c r="Q11" s="18"/>
      <c r="R11" s="18"/>
      <c r="Y11" s="16"/>
      <c r="Z11" s="16"/>
    </row>
    <row r="12" spans="1:26" ht="15.75" x14ac:dyDescent="0.25">
      <c r="B12" s="28" t="s">
        <v>49</v>
      </c>
      <c r="E12" s="39"/>
      <c r="F12" s="39"/>
      <c r="G12" s="18"/>
      <c r="N12" s="20"/>
      <c r="O12" s="21"/>
      <c r="Q12" s="18"/>
      <c r="R12" s="18"/>
      <c r="Y12" s="16"/>
      <c r="Z12" s="16"/>
    </row>
    <row r="13" spans="1:26" ht="15.75" x14ac:dyDescent="0.25">
      <c r="B13" s="31" t="s">
        <v>50</v>
      </c>
      <c r="E13" s="39"/>
      <c r="F13" s="39"/>
      <c r="G13" s="18"/>
      <c r="N13" s="20"/>
      <c r="O13" s="21"/>
      <c r="Q13" s="18"/>
      <c r="R13" s="18"/>
      <c r="Y13" s="16"/>
      <c r="Z13" s="16"/>
    </row>
    <row r="14" spans="1:26" ht="15.75" x14ac:dyDescent="0.25">
      <c r="B14" s="28" t="s">
        <v>51</v>
      </c>
      <c r="E14" s="39"/>
      <c r="F14" s="39"/>
      <c r="G14" s="18"/>
      <c r="N14" s="20"/>
      <c r="O14" s="21"/>
      <c r="Q14" s="18"/>
      <c r="R14" s="18"/>
      <c r="Y14" s="16"/>
      <c r="Z14" s="16"/>
    </row>
    <row r="15" spans="1:26" s="49" customFormat="1" ht="14.25" x14ac:dyDescent="0.25">
      <c r="A15" s="40"/>
      <c r="B15" s="40"/>
      <c r="C15" s="40"/>
      <c r="D15" s="40"/>
      <c r="E15" s="40"/>
      <c r="F15" s="40"/>
      <c r="G15" s="40"/>
      <c r="H15" s="41"/>
      <c r="I15" s="42"/>
      <c r="J15" s="43" t="s">
        <v>52</v>
      </c>
      <c r="K15" s="44"/>
      <c r="L15" s="45"/>
      <c r="M15" s="43" t="s">
        <v>53</v>
      </c>
      <c r="N15" s="42"/>
      <c r="O15" s="46"/>
      <c r="P15" s="47"/>
      <c r="Q15" s="47"/>
      <c r="R15" s="47"/>
      <c r="S15" s="48"/>
      <c r="T15" s="48"/>
      <c r="U15" s="48"/>
      <c r="V15" s="48"/>
      <c r="W15" s="48"/>
      <c r="X15" s="48"/>
      <c r="Y15" s="48"/>
      <c r="Z15" s="48"/>
    </row>
    <row r="16" spans="1:26" s="58" customFormat="1" ht="69.75" customHeight="1" x14ac:dyDescent="0.25">
      <c r="A16" s="50" t="s">
        <v>54</v>
      </c>
      <c r="B16" s="50" t="s">
        <v>55</v>
      </c>
      <c r="C16" s="50" t="s">
        <v>56</v>
      </c>
      <c r="D16" s="50" t="s">
        <v>57</v>
      </c>
      <c r="E16" s="50" t="s">
        <v>58</v>
      </c>
      <c r="F16" s="50" t="s">
        <v>59</v>
      </c>
      <c r="G16" s="50" t="s">
        <v>60</v>
      </c>
      <c r="H16" s="51" t="s">
        <v>61</v>
      </c>
      <c r="I16" s="52" t="s">
        <v>62</v>
      </c>
      <c r="J16" s="53" t="s">
        <v>63</v>
      </c>
      <c r="K16" s="53" t="s">
        <v>64</v>
      </c>
      <c r="L16" s="53" t="s">
        <v>65</v>
      </c>
      <c r="M16" s="53" t="s">
        <v>66</v>
      </c>
      <c r="N16" s="54" t="s">
        <v>67</v>
      </c>
      <c r="O16" s="55" t="s">
        <v>68</v>
      </c>
      <c r="P16" s="56"/>
      <c r="Q16" s="56"/>
      <c r="R16" s="56"/>
      <c r="S16" s="57"/>
      <c r="T16" s="57"/>
      <c r="U16" s="57"/>
      <c r="V16" s="57"/>
      <c r="W16" s="57"/>
      <c r="X16" s="57"/>
      <c r="Y16" s="57"/>
      <c r="Z16" s="57"/>
    </row>
    <row r="17" spans="1:26" s="67" customFormat="1" ht="15" customHeight="1" x14ac:dyDescent="0.2">
      <c r="A17" s="59"/>
      <c r="B17" s="59"/>
      <c r="C17" s="59"/>
      <c r="D17" s="60"/>
      <c r="E17" s="60"/>
      <c r="F17" s="61"/>
      <c r="G17" s="62"/>
      <c r="H17" s="62"/>
      <c r="I17" s="63"/>
      <c r="J17" s="64"/>
      <c r="K17" s="64"/>
      <c r="L17" s="64"/>
      <c r="M17" s="64"/>
      <c r="N17" s="64"/>
      <c r="O17" s="64"/>
      <c r="P17" s="65"/>
      <c r="Q17" s="65"/>
      <c r="R17" s="65"/>
      <c r="S17" s="66"/>
      <c r="T17" s="66"/>
      <c r="U17" s="66"/>
      <c r="V17" s="66"/>
      <c r="W17" s="66"/>
      <c r="X17" s="66"/>
      <c r="Y17" s="66"/>
      <c r="Z17" s="66"/>
    </row>
    <row r="18" spans="1:26" s="67" customFormat="1" ht="15" customHeight="1" x14ac:dyDescent="0.2">
      <c r="A18" s="59"/>
      <c r="B18" s="59"/>
      <c r="C18" s="59"/>
      <c r="D18" s="60"/>
      <c r="E18" s="60"/>
      <c r="F18" s="61"/>
      <c r="G18" s="62"/>
      <c r="H18" s="62"/>
      <c r="I18" s="63"/>
      <c r="J18" s="64"/>
      <c r="K18" s="64"/>
      <c r="L18" s="64"/>
      <c r="M18" s="64"/>
      <c r="N18" s="64"/>
      <c r="O18" s="64"/>
      <c r="P18" s="65"/>
      <c r="Q18" s="65"/>
      <c r="R18" s="65"/>
      <c r="S18" s="66"/>
      <c r="T18" s="66"/>
      <c r="U18" s="66"/>
      <c r="V18" s="66"/>
      <c r="W18" s="66"/>
      <c r="X18" s="66"/>
      <c r="Y18" s="66"/>
      <c r="Z18" s="66"/>
    </row>
    <row r="19" spans="1:26" s="67" customFormat="1" ht="15" customHeight="1" x14ac:dyDescent="0.2">
      <c r="A19" s="59"/>
      <c r="B19" s="59"/>
      <c r="C19" s="59"/>
      <c r="D19" s="60"/>
      <c r="E19" s="60"/>
      <c r="F19" s="61"/>
      <c r="G19" s="62"/>
      <c r="H19" s="62"/>
      <c r="I19" s="63"/>
      <c r="J19" s="64"/>
      <c r="K19" s="64"/>
      <c r="L19" s="64"/>
      <c r="M19" s="64"/>
      <c r="N19" s="64"/>
      <c r="O19" s="64"/>
      <c r="P19" s="65"/>
      <c r="Q19" s="65"/>
      <c r="R19" s="65"/>
      <c r="S19" s="66"/>
      <c r="T19" s="66"/>
      <c r="U19" s="66"/>
      <c r="V19" s="66"/>
      <c r="W19" s="66"/>
      <c r="X19" s="66"/>
      <c r="Y19" s="66"/>
      <c r="Z19" s="66"/>
    </row>
    <row r="20" spans="1:26" s="67" customFormat="1" ht="15" customHeight="1" x14ac:dyDescent="0.2">
      <c r="A20" s="59"/>
      <c r="B20" s="59"/>
      <c r="C20" s="59"/>
      <c r="D20" s="60"/>
      <c r="E20" s="60"/>
      <c r="F20" s="61"/>
      <c r="G20" s="62"/>
      <c r="H20" s="62"/>
      <c r="I20" s="63"/>
      <c r="J20" s="64"/>
      <c r="K20" s="64"/>
      <c r="L20" s="64"/>
      <c r="M20" s="64"/>
      <c r="N20" s="64"/>
      <c r="O20" s="64"/>
      <c r="P20" s="65"/>
      <c r="Q20" s="65"/>
      <c r="R20" s="65"/>
      <c r="S20" s="66"/>
      <c r="T20" s="66"/>
      <c r="U20" s="66"/>
      <c r="V20" s="66"/>
      <c r="W20" s="66"/>
      <c r="X20" s="66"/>
      <c r="Y20" s="66"/>
      <c r="Z20" s="66"/>
    </row>
    <row r="21" spans="1:26" s="67" customFormat="1" ht="15" hidden="1" customHeight="1" x14ac:dyDescent="0.25">
      <c r="A21" s="59"/>
      <c r="B21" s="59"/>
      <c r="C21" s="59"/>
      <c r="D21" s="60"/>
      <c r="E21" s="60"/>
      <c r="F21" s="61"/>
      <c r="G21" s="62"/>
      <c r="H21" s="62"/>
      <c r="I21" s="64"/>
      <c r="J21" s="64"/>
      <c r="K21" s="64"/>
      <c r="L21" s="64"/>
      <c r="M21" s="64"/>
      <c r="N21" s="64"/>
      <c r="O21" s="64"/>
      <c r="P21" s="65"/>
      <c r="Q21" s="65"/>
      <c r="R21" s="65"/>
      <c r="S21" s="66"/>
      <c r="T21" s="66"/>
      <c r="U21" s="66"/>
      <c r="V21" s="66"/>
      <c r="W21" s="66"/>
      <c r="X21" s="66"/>
      <c r="Y21" s="66"/>
      <c r="Z21" s="66"/>
    </row>
    <row r="22" spans="1:26" s="67" customFormat="1" ht="15" hidden="1" customHeight="1" x14ac:dyDescent="0.25">
      <c r="A22" s="59"/>
      <c r="B22" s="59"/>
      <c r="C22" s="59"/>
      <c r="D22" s="60"/>
      <c r="E22" s="60"/>
      <c r="F22" s="61"/>
      <c r="G22" s="62"/>
      <c r="H22" s="62"/>
      <c r="I22" s="64"/>
      <c r="J22" s="64"/>
      <c r="K22" s="64"/>
      <c r="L22" s="64"/>
      <c r="M22" s="64"/>
      <c r="N22" s="64"/>
      <c r="O22" s="64"/>
      <c r="P22" s="65"/>
      <c r="Q22" s="65"/>
      <c r="R22" s="65"/>
      <c r="S22" s="66"/>
      <c r="T22" s="66"/>
      <c r="U22" s="66"/>
      <c r="V22" s="66"/>
      <c r="W22" s="66"/>
      <c r="X22" s="66"/>
      <c r="Y22" s="66"/>
      <c r="Z22" s="66"/>
    </row>
    <row r="23" spans="1:26" s="67" customFormat="1" ht="15" hidden="1" customHeight="1" x14ac:dyDescent="0.25">
      <c r="A23" s="59"/>
      <c r="B23" s="59"/>
      <c r="C23" s="59"/>
      <c r="D23" s="60"/>
      <c r="E23" s="60"/>
      <c r="F23" s="61"/>
      <c r="G23" s="62"/>
      <c r="H23" s="62"/>
      <c r="I23" s="64"/>
      <c r="J23" s="64"/>
      <c r="K23" s="64"/>
      <c r="L23" s="64"/>
      <c r="M23" s="64"/>
      <c r="N23" s="64"/>
      <c r="O23" s="64"/>
      <c r="P23" s="65"/>
      <c r="Q23" s="65"/>
      <c r="R23" s="65"/>
      <c r="S23" s="66"/>
      <c r="T23" s="66"/>
      <c r="U23" s="66"/>
      <c r="V23" s="66"/>
      <c r="W23" s="66"/>
      <c r="X23" s="66"/>
      <c r="Y23" s="66"/>
      <c r="Z23" s="66"/>
    </row>
    <row r="24" spans="1:26" s="67" customFormat="1" ht="15" hidden="1" customHeight="1" x14ac:dyDescent="0.25">
      <c r="A24" s="59"/>
      <c r="B24" s="59"/>
      <c r="C24" s="59"/>
      <c r="D24" s="60"/>
      <c r="E24" s="60"/>
      <c r="F24" s="61"/>
      <c r="G24" s="62"/>
      <c r="H24" s="62"/>
      <c r="I24" s="64"/>
      <c r="J24" s="64"/>
      <c r="K24" s="64"/>
      <c r="L24" s="64"/>
      <c r="M24" s="64"/>
      <c r="N24" s="64"/>
      <c r="O24" s="64"/>
      <c r="P24" s="65"/>
      <c r="Q24" s="65"/>
      <c r="R24" s="65"/>
      <c r="S24" s="66"/>
      <c r="T24" s="66"/>
      <c r="U24" s="66"/>
      <c r="V24" s="66"/>
      <c r="W24" s="66"/>
      <c r="X24" s="66"/>
      <c r="Y24" s="66"/>
      <c r="Z24" s="66"/>
    </row>
    <row r="25" spans="1:26" s="67" customFormat="1" ht="15" hidden="1" customHeight="1" x14ac:dyDescent="0.25">
      <c r="A25" s="59"/>
      <c r="B25" s="59"/>
      <c r="C25" s="59"/>
      <c r="D25" s="60"/>
      <c r="E25" s="60"/>
      <c r="F25" s="61"/>
      <c r="G25" s="62"/>
      <c r="H25" s="62"/>
      <c r="I25" s="64"/>
      <c r="J25" s="64"/>
      <c r="K25" s="64"/>
      <c r="L25" s="64"/>
      <c r="M25" s="64"/>
      <c r="N25" s="64"/>
      <c r="O25" s="64"/>
      <c r="P25" s="65"/>
      <c r="Q25" s="65"/>
      <c r="R25" s="65"/>
      <c r="S25" s="66"/>
      <c r="T25" s="66"/>
      <c r="U25" s="66"/>
      <c r="V25" s="66"/>
      <c r="W25" s="66"/>
      <c r="X25" s="66"/>
      <c r="Y25" s="66"/>
      <c r="Z25" s="66"/>
    </row>
    <row r="26" spans="1:26" s="67" customFormat="1" ht="15" hidden="1" customHeight="1" x14ac:dyDescent="0.25">
      <c r="A26" s="59"/>
      <c r="B26" s="59"/>
      <c r="C26" s="59"/>
      <c r="D26" s="60"/>
      <c r="E26" s="60"/>
      <c r="F26" s="61"/>
      <c r="G26" s="62"/>
      <c r="H26" s="62"/>
      <c r="I26" s="64"/>
      <c r="J26" s="64"/>
      <c r="K26" s="64"/>
      <c r="L26" s="64"/>
      <c r="M26" s="64"/>
      <c r="N26" s="64"/>
      <c r="O26" s="64"/>
      <c r="P26" s="65"/>
      <c r="Q26" s="65"/>
      <c r="R26" s="65"/>
      <c r="S26" s="66"/>
      <c r="T26" s="66"/>
      <c r="U26" s="66"/>
      <c r="V26" s="66"/>
      <c r="W26" s="66"/>
      <c r="X26" s="66"/>
      <c r="Y26" s="66"/>
      <c r="Z26" s="66"/>
    </row>
    <row r="27" spans="1:26" s="67" customFormat="1" ht="15" hidden="1" customHeight="1" x14ac:dyDescent="0.25">
      <c r="A27" s="59"/>
      <c r="B27" s="59"/>
      <c r="C27" s="59"/>
      <c r="D27" s="60"/>
      <c r="E27" s="60"/>
      <c r="F27" s="61"/>
      <c r="G27" s="62"/>
      <c r="H27" s="62"/>
      <c r="I27" s="64"/>
      <c r="J27" s="64"/>
      <c r="K27" s="64"/>
      <c r="L27" s="64"/>
      <c r="M27" s="64"/>
      <c r="N27" s="64"/>
      <c r="O27" s="64"/>
      <c r="P27" s="65"/>
      <c r="Q27" s="65"/>
      <c r="R27" s="65"/>
      <c r="S27" s="66"/>
      <c r="T27" s="66"/>
      <c r="U27" s="66"/>
      <c r="V27" s="66"/>
      <c r="W27" s="66"/>
      <c r="X27" s="66"/>
      <c r="Y27" s="66"/>
      <c r="Z27" s="66"/>
    </row>
    <row r="28" spans="1:26" s="67" customFormat="1" ht="15" hidden="1" customHeight="1" x14ac:dyDescent="0.25">
      <c r="A28" s="59"/>
      <c r="B28" s="59"/>
      <c r="C28" s="59"/>
      <c r="D28" s="60"/>
      <c r="E28" s="60"/>
      <c r="F28" s="61"/>
      <c r="G28" s="62"/>
      <c r="H28" s="62"/>
      <c r="I28" s="64"/>
      <c r="J28" s="64"/>
      <c r="K28" s="64"/>
      <c r="L28" s="64"/>
      <c r="M28" s="64"/>
      <c r="N28" s="64"/>
      <c r="O28" s="64"/>
      <c r="P28" s="65"/>
      <c r="Q28" s="65"/>
      <c r="R28" s="65"/>
      <c r="S28" s="66"/>
      <c r="T28" s="66"/>
      <c r="U28" s="66"/>
      <c r="V28" s="66"/>
      <c r="W28" s="66"/>
      <c r="X28" s="66"/>
      <c r="Y28" s="66"/>
      <c r="Z28" s="66"/>
    </row>
    <row r="29" spans="1:26" s="67" customFormat="1" ht="15" hidden="1" customHeight="1" x14ac:dyDescent="0.25">
      <c r="A29" s="59"/>
      <c r="B29" s="59"/>
      <c r="C29" s="59"/>
      <c r="D29" s="60"/>
      <c r="E29" s="60"/>
      <c r="F29" s="61"/>
      <c r="G29" s="62"/>
      <c r="H29" s="62"/>
      <c r="I29" s="64"/>
      <c r="J29" s="64"/>
      <c r="K29" s="64"/>
      <c r="L29" s="64"/>
      <c r="M29" s="64"/>
      <c r="N29" s="64"/>
      <c r="O29" s="64"/>
      <c r="P29" s="65"/>
      <c r="Q29" s="65"/>
      <c r="R29" s="65"/>
      <c r="S29" s="66"/>
      <c r="T29" s="66"/>
      <c r="U29" s="66"/>
      <c r="V29" s="66"/>
      <c r="W29" s="66"/>
      <c r="X29" s="66"/>
      <c r="Y29" s="66"/>
      <c r="Z29" s="66"/>
    </row>
    <row r="30" spans="1:26" s="67" customFormat="1" ht="15" hidden="1" customHeight="1" x14ac:dyDescent="0.25">
      <c r="A30" s="59"/>
      <c r="B30" s="59"/>
      <c r="C30" s="59"/>
      <c r="D30" s="60"/>
      <c r="E30" s="60"/>
      <c r="F30" s="61"/>
      <c r="G30" s="62"/>
      <c r="H30" s="62"/>
      <c r="I30" s="64"/>
      <c r="J30" s="64"/>
      <c r="K30" s="64"/>
      <c r="L30" s="64"/>
      <c r="M30" s="64"/>
      <c r="N30" s="64"/>
      <c r="O30" s="64"/>
      <c r="P30" s="65"/>
      <c r="Q30" s="65"/>
      <c r="R30" s="65"/>
      <c r="S30" s="66"/>
      <c r="T30" s="66"/>
      <c r="U30" s="66"/>
      <c r="V30" s="66"/>
      <c r="W30" s="66"/>
      <c r="X30" s="66"/>
      <c r="Y30" s="66"/>
      <c r="Z30" s="66"/>
    </row>
    <row r="31" spans="1:26" s="67" customFormat="1" ht="15" hidden="1" customHeight="1" x14ac:dyDescent="0.25">
      <c r="A31" s="59"/>
      <c r="B31" s="59"/>
      <c r="C31" s="59"/>
      <c r="D31" s="60"/>
      <c r="E31" s="60"/>
      <c r="F31" s="61"/>
      <c r="G31" s="68"/>
      <c r="H31" s="62"/>
      <c r="I31" s="64"/>
      <c r="J31" s="64"/>
      <c r="K31" s="64"/>
      <c r="L31" s="64"/>
      <c r="M31" s="64"/>
      <c r="N31" s="64"/>
      <c r="O31" s="64"/>
      <c r="P31" s="65"/>
      <c r="Q31" s="65"/>
      <c r="R31" s="65"/>
      <c r="S31" s="66"/>
      <c r="T31" s="66"/>
      <c r="U31" s="66"/>
      <c r="V31" s="66"/>
      <c r="W31" s="66"/>
      <c r="X31" s="66"/>
      <c r="Y31" s="66"/>
      <c r="Z31" s="66"/>
    </row>
    <row r="32" spans="1:26" s="67" customFormat="1" ht="15" hidden="1" customHeight="1" x14ac:dyDescent="0.25">
      <c r="A32" s="59"/>
      <c r="B32" s="59"/>
      <c r="C32" s="59"/>
      <c r="D32" s="60"/>
      <c r="E32" s="60"/>
      <c r="F32" s="61"/>
      <c r="G32" s="62"/>
      <c r="H32" s="62"/>
      <c r="I32" s="64"/>
      <c r="J32" s="64"/>
      <c r="K32" s="64"/>
      <c r="L32" s="64"/>
      <c r="M32" s="64"/>
      <c r="N32" s="64"/>
      <c r="O32" s="64"/>
      <c r="P32" s="65"/>
      <c r="Q32" s="65"/>
      <c r="R32" s="65"/>
      <c r="S32" s="66"/>
      <c r="T32" s="66"/>
      <c r="U32" s="66"/>
      <c r="V32" s="66"/>
      <c r="W32" s="66"/>
      <c r="X32" s="66"/>
      <c r="Y32" s="66"/>
      <c r="Z32" s="66"/>
    </row>
    <row r="33" spans="1:26" s="67" customFormat="1" ht="15" hidden="1" customHeight="1" x14ac:dyDescent="0.25">
      <c r="A33" s="59"/>
      <c r="B33" s="59"/>
      <c r="C33" s="59"/>
      <c r="D33" s="60"/>
      <c r="E33" s="60"/>
      <c r="F33" s="61"/>
      <c r="G33" s="62"/>
      <c r="H33" s="62"/>
      <c r="I33" s="64"/>
      <c r="J33" s="64"/>
      <c r="K33" s="64"/>
      <c r="L33" s="64"/>
      <c r="M33" s="64"/>
      <c r="N33" s="64"/>
      <c r="O33" s="64"/>
      <c r="P33" s="65"/>
      <c r="Q33" s="65"/>
      <c r="R33" s="65"/>
      <c r="S33" s="66"/>
      <c r="T33" s="66"/>
      <c r="U33" s="66"/>
      <c r="V33" s="66"/>
      <c r="W33" s="66"/>
      <c r="X33" s="66"/>
      <c r="Y33" s="66"/>
      <c r="Z33" s="66"/>
    </row>
    <row r="34" spans="1:26" s="67" customFormat="1" ht="15" hidden="1" customHeight="1" x14ac:dyDescent="0.25">
      <c r="A34" s="59"/>
      <c r="B34" s="59"/>
      <c r="C34" s="59"/>
      <c r="D34" s="60"/>
      <c r="E34" s="60"/>
      <c r="F34" s="61"/>
      <c r="G34" s="68"/>
      <c r="H34" s="62"/>
      <c r="I34" s="64"/>
      <c r="J34" s="64"/>
      <c r="K34" s="64"/>
      <c r="L34" s="64"/>
      <c r="M34" s="64"/>
      <c r="N34" s="64"/>
      <c r="O34" s="64"/>
      <c r="P34" s="65"/>
      <c r="Q34" s="65"/>
      <c r="R34" s="65"/>
      <c r="S34" s="66"/>
      <c r="T34" s="66"/>
      <c r="U34" s="66"/>
      <c r="V34" s="66"/>
      <c r="W34" s="66"/>
      <c r="X34" s="66"/>
      <c r="Y34" s="66"/>
      <c r="Z34" s="66"/>
    </row>
    <row r="35" spans="1:26" s="67" customFormat="1" ht="15" hidden="1" customHeight="1" x14ac:dyDescent="0.25">
      <c r="A35" s="59"/>
      <c r="B35" s="59"/>
      <c r="C35" s="59"/>
      <c r="D35" s="60"/>
      <c r="E35" s="60"/>
      <c r="F35" s="61"/>
      <c r="G35" s="62"/>
      <c r="H35" s="62"/>
      <c r="I35" s="64"/>
      <c r="J35" s="64"/>
      <c r="K35" s="64"/>
      <c r="L35" s="64"/>
      <c r="M35" s="64"/>
      <c r="N35" s="64"/>
      <c r="O35" s="64"/>
      <c r="P35" s="65"/>
      <c r="Q35" s="65"/>
      <c r="R35" s="65"/>
      <c r="S35" s="66"/>
      <c r="T35" s="66"/>
      <c r="U35" s="66"/>
      <c r="V35" s="66"/>
      <c r="W35" s="66"/>
      <c r="X35" s="66"/>
      <c r="Y35" s="66"/>
      <c r="Z35" s="66"/>
    </row>
    <row r="36" spans="1:26" s="67" customFormat="1" ht="15" hidden="1" customHeight="1" x14ac:dyDescent="0.25">
      <c r="A36" s="59"/>
      <c r="B36" s="59"/>
      <c r="C36" s="59"/>
      <c r="D36" s="60"/>
      <c r="E36" s="60"/>
      <c r="F36" s="61"/>
      <c r="G36" s="62"/>
      <c r="H36" s="62"/>
      <c r="I36" s="64"/>
      <c r="J36" s="64"/>
      <c r="K36" s="64"/>
      <c r="L36" s="64"/>
      <c r="M36" s="64"/>
      <c r="N36" s="64"/>
      <c r="O36" s="64"/>
      <c r="P36" s="65"/>
      <c r="Q36" s="65"/>
      <c r="R36" s="65"/>
      <c r="S36" s="66"/>
      <c r="T36" s="66"/>
      <c r="U36" s="66"/>
      <c r="V36" s="66"/>
      <c r="W36" s="66"/>
      <c r="X36" s="66"/>
      <c r="Y36" s="66"/>
      <c r="Z36" s="66"/>
    </row>
    <row r="37" spans="1:26" s="67" customFormat="1" ht="15" hidden="1" customHeight="1" x14ac:dyDescent="0.25">
      <c r="A37" s="59"/>
      <c r="B37" s="59"/>
      <c r="C37" s="59"/>
      <c r="D37" s="60"/>
      <c r="E37" s="60"/>
      <c r="F37" s="61"/>
      <c r="G37" s="62"/>
      <c r="H37" s="62"/>
      <c r="I37" s="64"/>
      <c r="J37" s="64"/>
      <c r="K37" s="64"/>
      <c r="L37" s="64"/>
      <c r="M37" s="64"/>
      <c r="N37" s="64"/>
      <c r="O37" s="64"/>
      <c r="P37" s="65"/>
      <c r="Q37" s="65"/>
      <c r="R37" s="65"/>
      <c r="S37" s="66"/>
      <c r="T37" s="66"/>
      <c r="U37" s="66"/>
      <c r="V37" s="66"/>
      <c r="W37" s="66"/>
      <c r="X37" s="66"/>
      <c r="Y37" s="66"/>
      <c r="Z37" s="66"/>
    </row>
    <row r="38" spans="1:26" s="67" customFormat="1" ht="15" hidden="1" customHeight="1" x14ac:dyDescent="0.25">
      <c r="A38" s="59"/>
      <c r="B38" s="59"/>
      <c r="C38" s="59"/>
      <c r="D38" s="60"/>
      <c r="E38" s="60"/>
      <c r="F38" s="61"/>
      <c r="G38" s="62"/>
      <c r="H38" s="62"/>
      <c r="I38" s="64"/>
      <c r="J38" s="64"/>
      <c r="K38" s="64"/>
      <c r="L38" s="64"/>
      <c r="M38" s="64"/>
      <c r="N38" s="64"/>
      <c r="O38" s="64"/>
      <c r="P38" s="65"/>
      <c r="Q38" s="65"/>
      <c r="R38" s="65"/>
      <c r="S38" s="66"/>
      <c r="T38" s="66"/>
      <c r="U38" s="66"/>
      <c r="V38" s="66"/>
      <c r="W38" s="66"/>
      <c r="X38" s="66"/>
      <c r="Y38" s="66"/>
      <c r="Z38" s="66"/>
    </row>
    <row r="39" spans="1:26" s="67" customFormat="1" ht="15" hidden="1" customHeight="1" x14ac:dyDescent="0.25">
      <c r="A39" s="59"/>
      <c r="B39" s="59"/>
      <c r="C39" s="59"/>
      <c r="D39" s="60"/>
      <c r="E39" s="60"/>
      <c r="F39" s="61"/>
      <c r="G39" s="62"/>
      <c r="H39" s="62"/>
      <c r="I39" s="64"/>
      <c r="J39" s="64"/>
      <c r="K39" s="64"/>
      <c r="L39" s="64"/>
      <c r="M39" s="64"/>
      <c r="N39" s="64"/>
      <c r="O39" s="64"/>
      <c r="P39" s="65"/>
      <c r="Q39" s="65"/>
      <c r="R39" s="65"/>
      <c r="S39" s="66"/>
      <c r="T39" s="66"/>
      <c r="U39" s="66"/>
      <c r="V39" s="66"/>
      <c r="W39" s="66"/>
      <c r="X39" s="66"/>
      <c r="Y39" s="66"/>
      <c r="Z39" s="66"/>
    </row>
    <row r="40" spans="1:26" s="67" customFormat="1" ht="15" hidden="1" customHeight="1" x14ac:dyDescent="0.25">
      <c r="A40" s="59"/>
      <c r="B40" s="59"/>
      <c r="C40" s="59"/>
      <c r="D40" s="60"/>
      <c r="E40" s="60"/>
      <c r="F40" s="61"/>
      <c r="G40" s="62"/>
      <c r="H40" s="62"/>
      <c r="I40" s="64"/>
      <c r="J40" s="64"/>
      <c r="K40" s="64"/>
      <c r="L40" s="64"/>
      <c r="M40" s="64"/>
      <c r="N40" s="64"/>
      <c r="O40" s="64"/>
      <c r="P40" s="65"/>
      <c r="Q40" s="65"/>
      <c r="R40" s="65"/>
      <c r="S40" s="66"/>
      <c r="T40" s="66"/>
      <c r="U40" s="66"/>
      <c r="V40" s="66"/>
      <c r="W40" s="66"/>
      <c r="X40" s="66"/>
      <c r="Y40" s="66"/>
      <c r="Z40" s="66"/>
    </row>
    <row r="41" spans="1:26" s="67" customFormat="1" ht="15" hidden="1" customHeight="1" x14ac:dyDescent="0.25">
      <c r="A41" s="59"/>
      <c r="B41" s="59"/>
      <c r="C41" s="59"/>
      <c r="D41" s="60"/>
      <c r="E41" s="60"/>
      <c r="F41" s="61"/>
      <c r="G41" s="62"/>
      <c r="H41" s="62"/>
      <c r="I41" s="64"/>
      <c r="J41" s="64"/>
      <c r="K41" s="64"/>
      <c r="L41" s="64"/>
      <c r="M41" s="64"/>
      <c r="N41" s="64"/>
      <c r="O41" s="64"/>
      <c r="P41" s="65"/>
      <c r="Q41" s="65"/>
      <c r="R41" s="65"/>
      <c r="S41" s="66"/>
      <c r="T41" s="66"/>
      <c r="U41" s="66"/>
      <c r="V41" s="66"/>
      <c r="W41" s="66"/>
      <c r="X41" s="66"/>
      <c r="Y41" s="66"/>
      <c r="Z41" s="66"/>
    </row>
    <row r="42" spans="1:26" s="67" customFormat="1" ht="15" hidden="1" customHeight="1" x14ac:dyDescent="0.25">
      <c r="A42" s="59"/>
      <c r="B42" s="59"/>
      <c r="C42" s="59"/>
      <c r="D42" s="60"/>
      <c r="E42" s="60"/>
      <c r="F42" s="61"/>
      <c r="G42" s="62"/>
      <c r="H42" s="62"/>
      <c r="I42" s="64"/>
      <c r="J42" s="64"/>
      <c r="K42" s="64"/>
      <c r="L42" s="64"/>
      <c r="M42" s="64"/>
      <c r="N42" s="64"/>
      <c r="O42" s="64"/>
      <c r="P42" s="65"/>
      <c r="Q42" s="65"/>
      <c r="R42" s="65"/>
      <c r="S42" s="66"/>
      <c r="T42" s="66"/>
      <c r="U42" s="66"/>
      <c r="V42" s="66"/>
      <c r="W42" s="66"/>
      <c r="X42" s="66"/>
      <c r="Y42" s="66"/>
      <c r="Z42" s="66"/>
    </row>
    <row r="43" spans="1:26" s="67" customFormat="1" ht="15" hidden="1" customHeight="1" x14ac:dyDescent="0.25">
      <c r="A43" s="59"/>
      <c r="B43" s="59"/>
      <c r="C43" s="59"/>
      <c r="D43" s="60"/>
      <c r="E43" s="60"/>
      <c r="F43" s="61"/>
      <c r="G43" s="62"/>
      <c r="H43" s="62"/>
      <c r="I43" s="64"/>
      <c r="J43" s="64"/>
      <c r="K43" s="64"/>
      <c r="L43" s="64"/>
      <c r="M43" s="64"/>
      <c r="N43" s="64"/>
      <c r="O43" s="64"/>
      <c r="P43" s="65"/>
      <c r="Q43" s="65"/>
      <c r="R43" s="65"/>
      <c r="S43" s="66"/>
      <c r="T43" s="66"/>
      <c r="U43" s="66"/>
      <c r="V43" s="66"/>
      <c r="W43" s="66"/>
      <c r="X43" s="66"/>
      <c r="Y43" s="66"/>
      <c r="Z43" s="66"/>
    </row>
    <row r="44" spans="1:26" s="67" customFormat="1" ht="15" hidden="1" customHeight="1" x14ac:dyDescent="0.25">
      <c r="A44" s="59"/>
      <c r="B44" s="59"/>
      <c r="C44" s="59"/>
      <c r="D44" s="60"/>
      <c r="E44" s="60"/>
      <c r="F44" s="61"/>
      <c r="G44" s="62"/>
      <c r="H44" s="62"/>
      <c r="I44" s="64"/>
      <c r="J44" s="64"/>
      <c r="K44" s="64"/>
      <c r="L44" s="64"/>
      <c r="M44" s="64"/>
      <c r="N44" s="64"/>
      <c r="O44" s="64"/>
      <c r="P44" s="65"/>
      <c r="Q44" s="65"/>
      <c r="R44" s="65"/>
      <c r="S44" s="66"/>
      <c r="T44" s="66"/>
      <c r="U44" s="66"/>
      <c r="V44" s="66"/>
      <c r="W44" s="66"/>
      <c r="X44" s="66"/>
      <c r="Y44" s="66"/>
      <c r="Z44" s="66"/>
    </row>
    <row r="45" spans="1:26" s="67" customFormat="1" ht="15" hidden="1" customHeight="1" x14ac:dyDescent="0.25">
      <c r="A45" s="59"/>
      <c r="B45" s="59"/>
      <c r="C45" s="59"/>
      <c r="D45" s="60"/>
      <c r="E45" s="60"/>
      <c r="F45" s="61"/>
      <c r="G45" s="62"/>
      <c r="H45" s="62"/>
      <c r="I45" s="64"/>
      <c r="J45" s="64"/>
      <c r="K45" s="64"/>
      <c r="L45" s="64"/>
      <c r="M45" s="64"/>
      <c r="N45" s="64"/>
      <c r="O45" s="64"/>
      <c r="P45" s="65"/>
      <c r="Q45" s="65"/>
      <c r="R45" s="65"/>
      <c r="S45" s="66"/>
      <c r="T45" s="66"/>
      <c r="U45" s="66"/>
      <c r="V45" s="66"/>
      <c r="W45" s="66"/>
      <c r="X45" s="66"/>
      <c r="Y45" s="66"/>
      <c r="Z45" s="66"/>
    </row>
    <row r="46" spans="1:26" s="67" customFormat="1" ht="15" hidden="1" customHeight="1" x14ac:dyDescent="0.25">
      <c r="A46" s="59"/>
      <c r="B46" s="59"/>
      <c r="C46" s="59"/>
      <c r="D46" s="60"/>
      <c r="E46" s="60"/>
      <c r="F46" s="61"/>
      <c r="G46" s="62"/>
      <c r="H46" s="62"/>
      <c r="I46" s="64"/>
      <c r="J46" s="64"/>
      <c r="K46" s="64"/>
      <c r="L46" s="64"/>
      <c r="M46" s="64"/>
      <c r="N46" s="64"/>
      <c r="O46" s="64"/>
      <c r="P46" s="65"/>
      <c r="Q46" s="65"/>
      <c r="R46" s="65"/>
      <c r="S46" s="66"/>
      <c r="T46" s="66"/>
      <c r="U46" s="66"/>
      <c r="V46" s="66"/>
      <c r="W46" s="66"/>
      <c r="X46" s="66"/>
      <c r="Y46" s="66"/>
      <c r="Z46" s="66"/>
    </row>
    <row r="47" spans="1:26" s="67" customFormat="1" ht="15" hidden="1" customHeight="1" x14ac:dyDescent="0.25">
      <c r="A47" s="59"/>
      <c r="B47" s="59"/>
      <c r="C47" s="59"/>
      <c r="D47" s="60"/>
      <c r="E47" s="60"/>
      <c r="F47" s="61"/>
      <c r="G47" s="68"/>
      <c r="H47" s="62"/>
      <c r="I47" s="64"/>
      <c r="J47" s="64"/>
      <c r="K47" s="64"/>
      <c r="L47" s="64"/>
      <c r="M47" s="64"/>
      <c r="N47" s="64"/>
      <c r="O47" s="64"/>
      <c r="P47" s="65"/>
      <c r="Q47" s="65"/>
      <c r="R47" s="65"/>
      <c r="S47" s="66"/>
      <c r="T47" s="66"/>
      <c r="U47" s="66"/>
      <c r="V47" s="66"/>
      <c r="W47" s="66"/>
      <c r="X47" s="66"/>
      <c r="Y47" s="66"/>
      <c r="Z47" s="66"/>
    </row>
    <row r="48" spans="1:26" s="67" customFormat="1" ht="15" hidden="1" customHeight="1" x14ac:dyDescent="0.25">
      <c r="A48" s="59"/>
      <c r="B48" s="59"/>
      <c r="C48" s="59"/>
      <c r="D48" s="60"/>
      <c r="E48" s="60"/>
      <c r="F48" s="61"/>
      <c r="G48" s="62"/>
      <c r="H48" s="62"/>
      <c r="I48" s="64"/>
      <c r="J48" s="64"/>
      <c r="K48" s="64"/>
      <c r="L48" s="64"/>
      <c r="M48" s="64"/>
      <c r="N48" s="64"/>
      <c r="O48" s="64"/>
      <c r="P48" s="65"/>
      <c r="Q48" s="65"/>
      <c r="R48" s="65"/>
      <c r="S48" s="66"/>
      <c r="T48" s="66"/>
      <c r="U48" s="66"/>
      <c r="V48" s="66"/>
      <c r="W48" s="66"/>
      <c r="X48" s="66"/>
      <c r="Y48" s="66"/>
      <c r="Z48" s="66"/>
    </row>
    <row r="49" spans="1:26" s="67" customFormat="1" ht="15" hidden="1" customHeight="1" x14ac:dyDescent="0.25">
      <c r="A49" s="59"/>
      <c r="B49" s="59"/>
      <c r="C49" s="59"/>
      <c r="D49" s="60"/>
      <c r="E49" s="60"/>
      <c r="F49" s="61"/>
      <c r="G49" s="62"/>
      <c r="H49" s="62"/>
      <c r="I49" s="64"/>
      <c r="J49" s="64"/>
      <c r="K49" s="64"/>
      <c r="L49" s="64"/>
      <c r="M49" s="64"/>
      <c r="N49" s="64"/>
      <c r="O49" s="64"/>
      <c r="P49" s="65"/>
      <c r="Q49" s="65"/>
      <c r="R49" s="65"/>
      <c r="S49" s="66"/>
      <c r="T49" s="66"/>
      <c r="U49" s="66"/>
      <c r="V49" s="66"/>
      <c r="W49" s="66"/>
      <c r="X49" s="66"/>
      <c r="Y49" s="66"/>
      <c r="Z49" s="66"/>
    </row>
    <row r="50" spans="1:26" s="67" customFormat="1" ht="15" hidden="1" customHeight="1" x14ac:dyDescent="0.25">
      <c r="A50" s="59"/>
      <c r="B50" s="59"/>
      <c r="C50" s="59"/>
      <c r="D50" s="60"/>
      <c r="E50" s="60"/>
      <c r="F50" s="61"/>
      <c r="G50" s="62"/>
      <c r="H50" s="62"/>
      <c r="I50" s="64"/>
      <c r="J50" s="64"/>
      <c r="K50" s="64"/>
      <c r="L50" s="64"/>
      <c r="M50" s="64"/>
      <c r="N50" s="64"/>
      <c r="O50" s="64"/>
      <c r="P50" s="65"/>
      <c r="Q50" s="65"/>
      <c r="R50" s="65"/>
      <c r="S50" s="66"/>
      <c r="T50" s="66"/>
      <c r="U50" s="66"/>
      <c r="V50" s="66"/>
      <c r="W50" s="66"/>
      <c r="X50" s="66"/>
      <c r="Y50" s="66"/>
      <c r="Z50" s="66"/>
    </row>
    <row r="51" spans="1:26" s="67" customFormat="1" ht="15" hidden="1" customHeight="1" x14ac:dyDescent="0.25">
      <c r="A51" s="59"/>
      <c r="B51" s="59"/>
      <c r="C51" s="59"/>
      <c r="D51" s="60"/>
      <c r="E51" s="60"/>
      <c r="F51" s="61"/>
      <c r="G51" s="62"/>
      <c r="H51" s="62"/>
      <c r="I51" s="64"/>
      <c r="J51" s="64"/>
      <c r="K51" s="64"/>
      <c r="L51" s="64"/>
      <c r="M51" s="64"/>
      <c r="N51" s="64"/>
      <c r="O51" s="64"/>
      <c r="P51" s="65"/>
      <c r="Q51" s="65"/>
      <c r="R51" s="65"/>
      <c r="S51" s="66"/>
      <c r="T51" s="66"/>
      <c r="U51" s="66"/>
      <c r="V51" s="66"/>
      <c r="W51" s="66"/>
      <c r="X51" s="66"/>
      <c r="Y51" s="66"/>
      <c r="Z51" s="66"/>
    </row>
    <row r="52" spans="1:26" s="67" customFormat="1" ht="15" hidden="1" customHeight="1" x14ac:dyDescent="0.25">
      <c r="A52" s="59"/>
      <c r="B52" s="59"/>
      <c r="C52" s="59"/>
      <c r="D52" s="60"/>
      <c r="E52" s="60"/>
      <c r="F52" s="61"/>
      <c r="G52" s="62"/>
      <c r="H52" s="62"/>
      <c r="I52" s="64"/>
      <c r="J52" s="64"/>
      <c r="K52" s="64"/>
      <c r="L52" s="64"/>
      <c r="M52" s="64"/>
      <c r="N52" s="64"/>
      <c r="O52" s="64"/>
      <c r="P52" s="65"/>
      <c r="Q52" s="65"/>
      <c r="R52" s="65"/>
      <c r="S52" s="66"/>
      <c r="T52" s="66"/>
      <c r="U52" s="66"/>
      <c r="V52" s="66"/>
      <c r="W52" s="66"/>
      <c r="X52" s="66"/>
      <c r="Y52" s="66"/>
      <c r="Z52" s="66"/>
    </row>
    <row r="53" spans="1:26" s="67" customFormat="1" ht="15" hidden="1" customHeight="1" x14ac:dyDescent="0.25">
      <c r="A53" s="59"/>
      <c r="B53" s="59"/>
      <c r="C53" s="59"/>
      <c r="D53" s="60"/>
      <c r="E53" s="60"/>
      <c r="F53" s="61"/>
      <c r="G53" s="62"/>
      <c r="H53" s="62"/>
      <c r="I53" s="64"/>
      <c r="J53" s="64"/>
      <c r="K53" s="64"/>
      <c r="L53" s="64"/>
      <c r="M53" s="64"/>
      <c r="N53" s="64"/>
      <c r="O53" s="64"/>
      <c r="P53" s="65"/>
      <c r="Q53" s="65"/>
      <c r="R53" s="65"/>
      <c r="S53" s="66"/>
      <c r="T53" s="66"/>
      <c r="U53" s="66"/>
      <c r="V53" s="66"/>
      <c r="W53" s="66"/>
      <c r="X53" s="66"/>
      <c r="Y53" s="66"/>
      <c r="Z53" s="66"/>
    </row>
    <row r="54" spans="1:26" s="67" customFormat="1" ht="15" hidden="1" customHeight="1" x14ac:dyDescent="0.25">
      <c r="A54" s="59"/>
      <c r="B54" s="59"/>
      <c r="C54" s="59"/>
      <c r="D54" s="60"/>
      <c r="E54" s="60"/>
      <c r="F54" s="61"/>
      <c r="G54" s="62"/>
      <c r="H54" s="62"/>
      <c r="I54" s="64"/>
      <c r="J54" s="64"/>
      <c r="K54" s="64"/>
      <c r="L54" s="64"/>
      <c r="M54" s="64"/>
      <c r="N54" s="64"/>
      <c r="O54" s="64"/>
      <c r="P54" s="65"/>
      <c r="Q54" s="65"/>
      <c r="R54" s="65"/>
      <c r="S54" s="66"/>
      <c r="T54" s="66"/>
      <c r="U54" s="66"/>
      <c r="V54" s="66"/>
      <c r="W54" s="66"/>
      <c r="X54" s="66"/>
      <c r="Y54" s="66"/>
      <c r="Z54" s="66"/>
    </row>
    <row r="55" spans="1:26" s="67" customFormat="1" ht="15" hidden="1" customHeight="1" x14ac:dyDescent="0.25">
      <c r="A55" s="59"/>
      <c r="B55" s="59"/>
      <c r="C55" s="59"/>
      <c r="D55" s="60"/>
      <c r="E55" s="60"/>
      <c r="F55" s="61"/>
      <c r="G55" s="62"/>
      <c r="H55" s="62"/>
      <c r="I55" s="64"/>
      <c r="J55" s="64"/>
      <c r="K55" s="64"/>
      <c r="L55" s="64"/>
      <c r="M55" s="64"/>
      <c r="N55" s="64"/>
      <c r="O55" s="64"/>
      <c r="P55" s="65"/>
      <c r="Q55" s="65"/>
      <c r="R55" s="65"/>
      <c r="S55" s="66"/>
      <c r="T55" s="66"/>
      <c r="U55" s="66"/>
      <c r="V55" s="66"/>
      <c r="W55" s="66"/>
      <c r="X55" s="66"/>
      <c r="Y55" s="66"/>
      <c r="Z55" s="66"/>
    </row>
    <row r="56" spans="1:26" s="67" customFormat="1" ht="15" hidden="1" customHeight="1" x14ac:dyDescent="0.25">
      <c r="A56" s="59"/>
      <c r="B56" s="59"/>
      <c r="C56" s="59"/>
      <c r="D56" s="60"/>
      <c r="E56" s="60"/>
      <c r="F56" s="61"/>
      <c r="G56" s="62"/>
      <c r="H56" s="62"/>
      <c r="I56" s="64"/>
      <c r="J56" s="64"/>
      <c r="K56" s="64"/>
      <c r="L56" s="64"/>
      <c r="M56" s="64"/>
      <c r="N56" s="64"/>
      <c r="O56" s="64"/>
      <c r="P56" s="65"/>
      <c r="Q56" s="65"/>
      <c r="R56" s="65"/>
      <c r="S56" s="66"/>
      <c r="T56" s="66"/>
      <c r="U56" s="66"/>
      <c r="V56" s="66"/>
      <c r="W56" s="66"/>
      <c r="X56" s="66"/>
      <c r="Y56" s="66"/>
      <c r="Z56" s="66"/>
    </row>
    <row r="57" spans="1:26" s="67" customFormat="1" ht="15" hidden="1" customHeight="1" x14ac:dyDescent="0.25">
      <c r="A57" s="59"/>
      <c r="B57" s="59"/>
      <c r="C57" s="59"/>
      <c r="D57" s="60"/>
      <c r="E57" s="60"/>
      <c r="F57" s="61"/>
      <c r="G57" s="62"/>
      <c r="H57" s="62"/>
      <c r="I57" s="64"/>
      <c r="J57" s="64"/>
      <c r="K57" s="64"/>
      <c r="L57" s="64"/>
      <c r="M57" s="64"/>
      <c r="N57" s="64"/>
      <c r="O57" s="64"/>
      <c r="P57" s="65"/>
      <c r="Q57" s="65"/>
      <c r="R57" s="65"/>
      <c r="S57" s="66"/>
      <c r="T57" s="66"/>
      <c r="U57" s="66"/>
      <c r="V57" s="66"/>
      <c r="W57" s="66"/>
      <c r="X57" s="66"/>
      <c r="Y57" s="66"/>
      <c r="Z57" s="66"/>
    </row>
    <row r="58" spans="1:26" s="67" customFormat="1" ht="15" hidden="1" customHeight="1" x14ac:dyDescent="0.25">
      <c r="A58" s="59"/>
      <c r="B58" s="59"/>
      <c r="C58" s="59"/>
      <c r="D58" s="60"/>
      <c r="E58" s="60"/>
      <c r="F58" s="61"/>
      <c r="G58" s="62"/>
      <c r="H58" s="62"/>
      <c r="I58" s="64"/>
      <c r="J58" s="64"/>
      <c r="K58" s="64"/>
      <c r="L58" s="64"/>
      <c r="M58" s="64"/>
      <c r="N58" s="64"/>
      <c r="O58" s="64"/>
      <c r="P58" s="65"/>
      <c r="Q58" s="65"/>
      <c r="R58" s="65"/>
      <c r="S58" s="66"/>
      <c r="T58" s="66"/>
      <c r="U58" s="66"/>
      <c r="V58" s="66"/>
      <c r="W58" s="66"/>
      <c r="X58" s="66"/>
      <c r="Y58" s="66"/>
      <c r="Z58" s="66"/>
    </row>
    <row r="59" spans="1:26" s="67" customFormat="1" ht="15" hidden="1" customHeight="1" x14ac:dyDescent="0.25">
      <c r="A59" s="59"/>
      <c r="B59" s="59"/>
      <c r="C59" s="59"/>
      <c r="D59" s="60"/>
      <c r="E59" s="60"/>
      <c r="F59" s="61"/>
      <c r="G59" s="62"/>
      <c r="H59" s="62"/>
      <c r="I59" s="64"/>
      <c r="J59" s="64"/>
      <c r="K59" s="64"/>
      <c r="L59" s="64"/>
      <c r="M59" s="64"/>
      <c r="N59" s="64"/>
      <c r="O59" s="64"/>
      <c r="P59" s="65"/>
      <c r="Q59" s="65"/>
      <c r="R59" s="65"/>
      <c r="S59" s="66"/>
      <c r="T59" s="66"/>
      <c r="U59" s="66"/>
      <c r="V59" s="66"/>
      <c r="W59" s="66"/>
      <c r="X59" s="66"/>
      <c r="Y59" s="66"/>
      <c r="Z59" s="66"/>
    </row>
    <row r="60" spans="1:26" s="67" customFormat="1" ht="15" hidden="1" customHeight="1" x14ac:dyDescent="0.25">
      <c r="A60" s="59"/>
      <c r="B60" s="59"/>
      <c r="C60" s="59"/>
      <c r="D60" s="60"/>
      <c r="E60" s="60"/>
      <c r="F60" s="61"/>
      <c r="G60" s="62"/>
      <c r="H60" s="62"/>
      <c r="I60" s="64"/>
      <c r="J60" s="64"/>
      <c r="K60" s="64"/>
      <c r="L60" s="64"/>
      <c r="M60" s="64"/>
      <c r="N60" s="64"/>
      <c r="O60" s="64"/>
      <c r="P60" s="65"/>
      <c r="Q60" s="65"/>
      <c r="R60" s="65"/>
      <c r="S60" s="66"/>
      <c r="T60" s="66"/>
      <c r="U60" s="66"/>
      <c r="V60" s="66"/>
      <c r="W60" s="66"/>
      <c r="X60" s="66"/>
      <c r="Y60" s="66"/>
      <c r="Z60" s="66"/>
    </row>
    <row r="61" spans="1:26" s="67" customFormat="1" ht="15" hidden="1" customHeight="1" x14ac:dyDescent="0.25">
      <c r="A61" s="59"/>
      <c r="B61" s="59"/>
      <c r="C61" s="59"/>
      <c r="D61" s="60"/>
      <c r="E61" s="60"/>
      <c r="F61" s="61"/>
      <c r="G61" s="62"/>
      <c r="H61" s="62"/>
      <c r="I61" s="64"/>
      <c r="J61" s="64"/>
      <c r="K61" s="64"/>
      <c r="L61" s="64"/>
      <c r="M61" s="64"/>
      <c r="N61" s="64"/>
      <c r="O61" s="64"/>
      <c r="P61" s="65"/>
      <c r="Q61" s="65"/>
      <c r="R61" s="65"/>
      <c r="S61" s="66"/>
      <c r="T61" s="66"/>
      <c r="U61" s="66"/>
      <c r="V61" s="66"/>
      <c r="W61" s="66"/>
      <c r="X61" s="66"/>
      <c r="Y61" s="66"/>
      <c r="Z61" s="66"/>
    </row>
    <row r="62" spans="1:26" s="67" customFormat="1" ht="15" hidden="1" customHeight="1" x14ac:dyDescent="0.25">
      <c r="A62" s="59"/>
      <c r="B62" s="59"/>
      <c r="C62" s="59"/>
      <c r="D62" s="60"/>
      <c r="E62" s="60"/>
      <c r="F62" s="61"/>
      <c r="G62" s="62"/>
      <c r="H62" s="62"/>
      <c r="I62" s="64"/>
      <c r="J62" s="64"/>
      <c r="K62" s="64"/>
      <c r="L62" s="64"/>
      <c r="M62" s="64"/>
      <c r="N62" s="64"/>
      <c r="O62" s="64"/>
      <c r="P62" s="65"/>
      <c r="Q62" s="65"/>
      <c r="R62" s="65"/>
      <c r="S62" s="66"/>
      <c r="T62" s="66"/>
      <c r="U62" s="66"/>
      <c r="V62" s="66"/>
      <c r="W62" s="66"/>
      <c r="X62" s="66"/>
      <c r="Y62" s="66"/>
      <c r="Z62" s="66"/>
    </row>
    <row r="63" spans="1:26" s="67" customFormat="1" ht="15" hidden="1" customHeight="1" x14ac:dyDescent="0.25">
      <c r="A63" s="59"/>
      <c r="B63" s="59"/>
      <c r="C63" s="59"/>
      <c r="D63" s="60"/>
      <c r="E63" s="60"/>
      <c r="F63" s="61"/>
      <c r="G63" s="62"/>
      <c r="H63" s="62"/>
      <c r="I63" s="64"/>
      <c r="J63" s="64"/>
      <c r="K63" s="64"/>
      <c r="L63" s="64"/>
      <c r="M63" s="64"/>
      <c r="N63" s="64"/>
      <c r="O63" s="64"/>
      <c r="P63" s="65"/>
      <c r="Q63" s="65"/>
      <c r="R63" s="65"/>
      <c r="S63" s="66"/>
      <c r="T63" s="66"/>
      <c r="U63" s="66"/>
      <c r="V63" s="66"/>
      <c r="W63" s="66"/>
      <c r="X63" s="66"/>
      <c r="Y63" s="66"/>
      <c r="Z63" s="66"/>
    </row>
    <row r="64" spans="1:26" s="67" customFormat="1" ht="15" hidden="1" customHeight="1" x14ac:dyDescent="0.25">
      <c r="A64" s="59"/>
      <c r="B64" s="59"/>
      <c r="C64" s="59"/>
      <c r="D64" s="60"/>
      <c r="E64" s="60"/>
      <c r="F64" s="61"/>
      <c r="G64" s="62"/>
      <c r="H64" s="62"/>
      <c r="I64" s="64"/>
      <c r="J64" s="64"/>
      <c r="K64" s="64"/>
      <c r="L64" s="64"/>
      <c r="M64" s="64"/>
      <c r="N64" s="64"/>
      <c r="O64" s="64"/>
      <c r="P64" s="65"/>
      <c r="Q64" s="65"/>
      <c r="R64" s="65"/>
      <c r="S64" s="66"/>
      <c r="T64" s="66"/>
      <c r="U64" s="66"/>
      <c r="V64" s="66"/>
      <c r="W64" s="66"/>
      <c r="X64" s="66"/>
      <c r="Y64" s="66"/>
      <c r="Z64" s="66"/>
    </row>
    <row r="65" spans="1:26" s="67" customFormat="1" ht="15" hidden="1" customHeight="1" x14ac:dyDescent="0.25">
      <c r="A65" s="59"/>
      <c r="B65" s="59"/>
      <c r="C65" s="59"/>
      <c r="D65" s="60"/>
      <c r="E65" s="60"/>
      <c r="F65" s="61"/>
      <c r="G65" s="62"/>
      <c r="H65" s="62"/>
      <c r="I65" s="64"/>
      <c r="J65" s="64"/>
      <c r="K65" s="64"/>
      <c r="L65" s="64"/>
      <c r="M65" s="64"/>
      <c r="N65" s="64"/>
      <c r="O65" s="64"/>
      <c r="P65" s="65"/>
      <c r="Q65" s="65"/>
      <c r="R65" s="65"/>
      <c r="S65" s="66"/>
      <c r="T65" s="66"/>
      <c r="U65" s="66"/>
      <c r="V65" s="66"/>
      <c r="W65" s="66"/>
      <c r="X65" s="66"/>
      <c r="Y65" s="66"/>
      <c r="Z65" s="66"/>
    </row>
    <row r="66" spans="1:26" s="67" customFormat="1" ht="15" hidden="1" customHeight="1" x14ac:dyDescent="0.25">
      <c r="A66" s="59"/>
      <c r="B66" s="59"/>
      <c r="C66" s="59"/>
      <c r="D66" s="60"/>
      <c r="E66" s="60"/>
      <c r="F66" s="61"/>
      <c r="G66" s="62"/>
      <c r="H66" s="62"/>
      <c r="I66" s="64"/>
      <c r="J66" s="64"/>
      <c r="K66" s="64"/>
      <c r="L66" s="64"/>
      <c r="M66" s="64"/>
      <c r="N66" s="64"/>
      <c r="O66" s="64"/>
      <c r="P66" s="65"/>
      <c r="Q66" s="65"/>
      <c r="R66" s="65"/>
      <c r="S66" s="66"/>
      <c r="T66" s="66"/>
      <c r="U66" s="66"/>
      <c r="V66" s="66"/>
      <c r="W66" s="66"/>
      <c r="X66" s="66"/>
      <c r="Y66" s="66"/>
      <c r="Z66" s="66"/>
    </row>
    <row r="67" spans="1:26" s="67" customFormat="1" ht="15" hidden="1" customHeight="1" x14ac:dyDescent="0.25">
      <c r="A67" s="59"/>
      <c r="B67" s="59"/>
      <c r="C67" s="59"/>
      <c r="D67" s="60"/>
      <c r="E67" s="60"/>
      <c r="F67" s="61"/>
      <c r="G67" s="62"/>
      <c r="H67" s="62"/>
      <c r="I67" s="64"/>
      <c r="J67" s="64"/>
      <c r="K67" s="64"/>
      <c r="L67" s="64"/>
      <c r="M67" s="64"/>
      <c r="N67" s="64"/>
      <c r="O67" s="64"/>
      <c r="P67" s="65"/>
      <c r="Q67" s="65"/>
      <c r="R67" s="65"/>
      <c r="S67" s="66"/>
      <c r="T67" s="66"/>
      <c r="U67" s="66"/>
      <c r="V67" s="66"/>
      <c r="W67" s="66"/>
      <c r="X67" s="66"/>
      <c r="Y67" s="66"/>
      <c r="Z67" s="66"/>
    </row>
    <row r="68" spans="1:26" s="67" customFormat="1" ht="15" hidden="1" customHeight="1" x14ac:dyDescent="0.25">
      <c r="A68" s="59"/>
      <c r="B68" s="59"/>
      <c r="C68" s="59"/>
      <c r="D68" s="60"/>
      <c r="E68" s="60"/>
      <c r="F68" s="61"/>
      <c r="G68" s="68"/>
      <c r="H68" s="62"/>
      <c r="I68" s="64"/>
      <c r="J68" s="64"/>
      <c r="K68" s="64"/>
      <c r="L68" s="64"/>
      <c r="M68" s="64"/>
      <c r="N68" s="64"/>
      <c r="O68" s="64"/>
      <c r="P68" s="65"/>
      <c r="Q68" s="65"/>
      <c r="R68" s="65"/>
      <c r="S68" s="66"/>
      <c r="T68" s="66"/>
      <c r="U68" s="66"/>
      <c r="V68" s="66"/>
      <c r="W68" s="66"/>
      <c r="X68" s="66"/>
      <c r="Y68" s="66"/>
      <c r="Z68" s="66"/>
    </row>
    <row r="69" spans="1:26" s="67" customFormat="1" ht="15" hidden="1" customHeight="1" x14ac:dyDescent="0.25">
      <c r="A69" s="59"/>
      <c r="B69" s="59"/>
      <c r="C69" s="59"/>
      <c r="D69" s="60"/>
      <c r="E69" s="60"/>
      <c r="F69" s="61"/>
      <c r="G69" s="62"/>
      <c r="H69" s="62"/>
      <c r="I69" s="64"/>
      <c r="J69" s="64"/>
      <c r="K69" s="64"/>
      <c r="L69" s="64"/>
      <c r="M69" s="64"/>
      <c r="N69" s="64"/>
      <c r="O69" s="64"/>
      <c r="P69" s="65"/>
      <c r="Q69" s="65"/>
      <c r="R69" s="65"/>
      <c r="S69" s="66"/>
      <c r="T69" s="66"/>
      <c r="U69" s="66"/>
      <c r="V69" s="66"/>
      <c r="W69" s="66"/>
      <c r="X69" s="66"/>
      <c r="Y69" s="66"/>
      <c r="Z69" s="66"/>
    </row>
    <row r="70" spans="1:26" s="67" customFormat="1" ht="15" hidden="1" customHeight="1" x14ac:dyDescent="0.25">
      <c r="A70" s="59"/>
      <c r="B70" s="59"/>
      <c r="C70" s="59"/>
      <c r="D70" s="60"/>
      <c r="E70" s="60"/>
      <c r="F70" s="61"/>
      <c r="G70" s="68"/>
      <c r="H70" s="62"/>
      <c r="I70" s="64"/>
      <c r="J70" s="64"/>
      <c r="K70" s="64"/>
      <c r="L70" s="64"/>
      <c r="M70" s="64"/>
      <c r="N70" s="64"/>
      <c r="O70" s="64"/>
      <c r="P70" s="65"/>
      <c r="Q70" s="65"/>
      <c r="R70" s="65"/>
      <c r="S70" s="66"/>
      <c r="T70" s="66"/>
      <c r="U70" s="66"/>
      <c r="V70" s="66"/>
      <c r="W70" s="66"/>
      <c r="X70" s="66"/>
      <c r="Y70" s="66"/>
      <c r="Z70" s="66"/>
    </row>
    <row r="71" spans="1:26" s="67" customFormat="1" ht="15" hidden="1" customHeight="1" x14ac:dyDescent="0.25">
      <c r="A71" s="59"/>
      <c r="B71" s="59"/>
      <c r="C71" s="59"/>
      <c r="D71" s="60"/>
      <c r="E71" s="60"/>
      <c r="F71" s="61"/>
      <c r="G71" s="62"/>
      <c r="H71" s="62"/>
      <c r="I71" s="64"/>
      <c r="J71" s="64"/>
      <c r="K71" s="64"/>
      <c r="L71" s="64"/>
      <c r="M71" s="64"/>
      <c r="N71" s="64"/>
      <c r="O71" s="64"/>
      <c r="P71" s="65"/>
      <c r="Q71" s="65"/>
      <c r="R71" s="65"/>
      <c r="S71" s="66"/>
      <c r="T71" s="66"/>
      <c r="U71" s="66"/>
      <c r="V71" s="66"/>
      <c r="W71" s="66"/>
      <c r="X71" s="66"/>
      <c r="Y71" s="66"/>
      <c r="Z71" s="66"/>
    </row>
    <row r="72" spans="1:26" s="67" customFormat="1" ht="15" hidden="1" customHeight="1" x14ac:dyDescent="0.25">
      <c r="A72" s="59"/>
      <c r="B72" s="59"/>
      <c r="C72" s="59"/>
      <c r="D72" s="60"/>
      <c r="E72" s="60"/>
      <c r="F72" s="61"/>
      <c r="G72" s="62"/>
      <c r="H72" s="62"/>
      <c r="I72" s="64"/>
      <c r="J72" s="64"/>
      <c r="K72" s="64"/>
      <c r="L72" s="64"/>
      <c r="M72" s="64"/>
      <c r="N72" s="64"/>
      <c r="O72" s="64"/>
      <c r="P72" s="65"/>
      <c r="Q72" s="65"/>
      <c r="R72" s="65"/>
      <c r="S72" s="66"/>
      <c r="T72" s="66"/>
      <c r="U72" s="66"/>
      <c r="V72" s="66"/>
      <c r="W72" s="66"/>
      <c r="X72" s="66"/>
      <c r="Y72" s="66"/>
      <c r="Z72" s="66"/>
    </row>
    <row r="73" spans="1:26" s="67" customFormat="1" ht="15" hidden="1" customHeight="1" x14ac:dyDescent="0.25">
      <c r="A73" s="59"/>
      <c r="B73" s="59"/>
      <c r="C73" s="59"/>
      <c r="D73" s="60"/>
      <c r="E73" s="60"/>
      <c r="F73" s="61"/>
      <c r="G73" s="62"/>
      <c r="H73" s="62"/>
      <c r="I73" s="64"/>
      <c r="J73" s="64"/>
      <c r="K73" s="64"/>
      <c r="L73" s="64"/>
      <c r="M73" s="64"/>
      <c r="N73" s="64"/>
      <c r="O73" s="64"/>
      <c r="P73" s="65"/>
      <c r="Q73" s="65"/>
      <c r="R73" s="65"/>
      <c r="S73" s="66"/>
      <c r="T73" s="66"/>
      <c r="U73" s="66"/>
      <c r="V73" s="66"/>
      <c r="W73" s="66"/>
      <c r="X73" s="66"/>
      <c r="Y73" s="66"/>
      <c r="Z73" s="66"/>
    </row>
    <row r="74" spans="1:26" s="67" customFormat="1" ht="15" hidden="1" customHeight="1" x14ac:dyDescent="0.25">
      <c r="A74" s="59"/>
      <c r="B74" s="59"/>
      <c r="C74" s="59"/>
      <c r="D74" s="60"/>
      <c r="E74" s="60"/>
      <c r="F74" s="61"/>
      <c r="G74" s="62"/>
      <c r="H74" s="62"/>
      <c r="I74" s="64"/>
      <c r="J74" s="64"/>
      <c r="K74" s="64"/>
      <c r="L74" s="64"/>
      <c r="M74" s="64"/>
      <c r="N74" s="64"/>
      <c r="O74" s="64"/>
      <c r="P74" s="65"/>
      <c r="Q74" s="65"/>
      <c r="R74" s="65"/>
      <c r="S74" s="66"/>
      <c r="T74" s="66"/>
      <c r="U74" s="66"/>
      <c r="V74" s="66"/>
      <c r="W74" s="66"/>
      <c r="X74" s="66"/>
      <c r="Y74" s="66"/>
      <c r="Z74" s="66"/>
    </row>
    <row r="75" spans="1:26" s="67" customFormat="1" ht="15" hidden="1" customHeight="1" x14ac:dyDescent="0.25">
      <c r="A75" s="59"/>
      <c r="B75" s="59"/>
      <c r="C75" s="59"/>
      <c r="D75" s="60"/>
      <c r="E75" s="60"/>
      <c r="F75" s="61"/>
      <c r="G75" s="62"/>
      <c r="H75" s="62"/>
      <c r="I75" s="64"/>
      <c r="J75" s="64"/>
      <c r="K75" s="64"/>
      <c r="L75" s="64"/>
      <c r="M75" s="64"/>
      <c r="N75" s="64"/>
      <c r="O75" s="64"/>
      <c r="P75" s="65"/>
      <c r="Q75" s="65"/>
      <c r="R75" s="65"/>
      <c r="S75" s="66"/>
      <c r="T75" s="66"/>
      <c r="U75" s="66"/>
      <c r="V75" s="66"/>
      <c r="W75" s="66"/>
      <c r="X75" s="66"/>
      <c r="Y75" s="66"/>
      <c r="Z75" s="66"/>
    </row>
    <row r="76" spans="1:26" s="67" customFormat="1" ht="15" hidden="1" customHeight="1" x14ac:dyDescent="0.25">
      <c r="A76" s="59"/>
      <c r="B76" s="59"/>
      <c r="C76" s="59"/>
      <c r="D76" s="60"/>
      <c r="E76" s="60"/>
      <c r="F76" s="61"/>
      <c r="G76" s="62"/>
      <c r="H76" s="62"/>
      <c r="I76" s="64"/>
      <c r="J76" s="64"/>
      <c r="K76" s="64"/>
      <c r="L76" s="64"/>
      <c r="M76" s="64"/>
      <c r="N76" s="64"/>
      <c r="O76" s="64"/>
      <c r="P76" s="65"/>
      <c r="Q76" s="65"/>
      <c r="R76" s="65"/>
      <c r="S76" s="66"/>
      <c r="T76" s="66"/>
      <c r="U76" s="66"/>
      <c r="V76" s="66"/>
      <c r="W76" s="66"/>
      <c r="X76" s="66"/>
      <c r="Y76" s="66"/>
      <c r="Z76" s="66"/>
    </row>
    <row r="77" spans="1:26" s="67" customFormat="1" ht="15" hidden="1" customHeight="1" x14ac:dyDescent="0.25">
      <c r="A77" s="59"/>
      <c r="B77" s="59"/>
      <c r="C77" s="59"/>
      <c r="D77" s="60"/>
      <c r="E77" s="60"/>
      <c r="F77" s="61"/>
      <c r="G77" s="62"/>
      <c r="H77" s="62"/>
      <c r="I77" s="64"/>
      <c r="J77" s="64"/>
      <c r="K77" s="64"/>
      <c r="L77" s="64"/>
      <c r="M77" s="64"/>
      <c r="N77" s="64"/>
      <c r="O77" s="64"/>
      <c r="P77" s="65"/>
      <c r="Q77" s="65"/>
      <c r="R77" s="65"/>
      <c r="S77" s="66"/>
      <c r="T77" s="66"/>
      <c r="U77" s="66"/>
      <c r="V77" s="66"/>
      <c r="W77" s="66"/>
      <c r="X77" s="66"/>
      <c r="Y77" s="66"/>
      <c r="Z77" s="66"/>
    </row>
    <row r="78" spans="1:26" s="67" customFormat="1" ht="15" hidden="1" customHeight="1" x14ac:dyDescent="0.25">
      <c r="A78" s="59"/>
      <c r="B78" s="59"/>
      <c r="C78" s="59"/>
      <c r="D78" s="60"/>
      <c r="E78" s="60"/>
      <c r="F78" s="61"/>
      <c r="G78" s="62"/>
      <c r="H78" s="62"/>
      <c r="I78" s="64"/>
      <c r="J78" s="64"/>
      <c r="K78" s="64"/>
      <c r="L78" s="64"/>
      <c r="M78" s="64"/>
      <c r="N78" s="64"/>
      <c r="O78" s="64"/>
      <c r="P78" s="65"/>
      <c r="Q78" s="65"/>
      <c r="R78" s="65"/>
      <c r="S78" s="66"/>
      <c r="T78" s="66"/>
      <c r="U78" s="66"/>
      <c r="V78" s="66"/>
      <c r="W78" s="66"/>
      <c r="X78" s="66"/>
      <c r="Y78" s="66"/>
      <c r="Z78" s="66"/>
    </row>
    <row r="79" spans="1:26" s="67" customFormat="1" ht="15" hidden="1" customHeight="1" x14ac:dyDescent="0.25">
      <c r="A79" s="59"/>
      <c r="B79" s="59"/>
      <c r="C79" s="59"/>
      <c r="D79" s="60"/>
      <c r="E79" s="60"/>
      <c r="F79" s="61"/>
      <c r="G79" s="62"/>
      <c r="H79" s="62"/>
      <c r="I79" s="64"/>
      <c r="J79" s="64"/>
      <c r="K79" s="64"/>
      <c r="L79" s="64"/>
      <c r="M79" s="64"/>
      <c r="N79" s="64"/>
      <c r="O79" s="64"/>
      <c r="P79" s="65"/>
      <c r="Q79" s="65"/>
      <c r="R79" s="65"/>
      <c r="S79" s="66"/>
      <c r="T79" s="66"/>
      <c r="U79" s="66"/>
      <c r="V79" s="66"/>
      <c r="W79" s="66"/>
      <c r="X79" s="66"/>
      <c r="Y79" s="66"/>
      <c r="Z79" s="66"/>
    </row>
    <row r="80" spans="1:26" s="67" customFormat="1" ht="15" hidden="1" customHeight="1" x14ac:dyDescent="0.25">
      <c r="A80" s="59"/>
      <c r="B80" s="59"/>
      <c r="C80" s="59"/>
      <c r="D80" s="60"/>
      <c r="E80" s="60"/>
      <c r="F80" s="61"/>
      <c r="G80" s="62"/>
      <c r="H80" s="62"/>
      <c r="I80" s="64"/>
      <c r="J80" s="64"/>
      <c r="K80" s="64"/>
      <c r="L80" s="64"/>
      <c r="M80" s="64"/>
      <c r="N80" s="64"/>
      <c r="O80" s="64"/>
      <c r="P80" s="65"/>
      <c r="Q80" s="65"/>
      <c r="R80" s="65"/>
      <c r="S80" s="66"/>
      <c r="T80" s="66"/>
      <c r="U80" s="66"/>
      <c r="V80" s="66"/>
      <c r="W80" s="66"/>
      <c r="X80" s="66"/>
      <c r="Y80" s="66"/>
      <c r="Z80" s="66"/>
    </row>
    <row r="81" spans="1:26" s="67" customFormat="1" ht="15" hidden="1" customHeight="1" x14ac:dyDescent="0.25">
      <c r="A81" s="59"/>
      <c r="B81" s="59"/>
      <c r="C81" s="59"/>
      <c r="D81" s="60"/>
      <c r="E81" s="60"/>
      <c r="F81" s="61"/>
      <c r="G81" s="68"/>
      <c r="H81" s="62"/>
      <c r="I81" s="64"/>
      <c r="J81" s="64"/>
      <c r="K81" s="64"/>
      <c r="L81" s="64"/>
      <c r="M81" s="64"/>
      <c r="N81" s="64"/>
      <c r="O81" s="64"/>
      <c r="P81" s="65"/>
      <c r="Q81" s="65"/>
      <c r="R81" s="65"/>
      <c r="S81" s="66"/>
      <c r="T81" s="66"/>
      <c r="U81" s="66"/>
      <c r="V81" s="66"/>
      <c r="W81" s="66"/>
      <c r="X81" s="66"/>
      <c r="Y81" s="66"/>
      <c r="Z81" s="66"/>
    </row>
    <row r="82" spans="1:26" s="67" customFormat="1" ht="15" hidden="1" customHeight="1" x14ac:dyDescent="0.25">
      <c r="A82" s="59"/>
      <c r="B82" s="59"/>
      <c r="C82" s="59"/>
      <c r="D82" s="60"/>
      <c r="E82" s="60"/>
      <c r="F82" s="61"/>
      <c r="G82" s="68"/>
      <c r="H82" s="62"/>
      <c r="I82" s="64"/>
      <c r="J82" s="64"/>
      <c r="K82" s="64"/>
      <c r="L82" s="64"/>
      <c r="M82" s="64"/>
      <c r="N82" s="64"/>
      <c r="O82" s="64"/>
      <c r="P82" s="65"/>
      <c r="Q82" s="65"/>
      <c r="R82" s="65"/>
      <c r="S82" s="66"/>
      <c r="T82" s="66"/>
      <c r="U82" s="66"/>
      <c r="V82" s="66"/>
      <c r="W82" s="66"/>
      <c r="X82" s="66"/>
      <c r="Y82" s="66"/>
      <c r="Z82" s="66"/>
    </row>
    <row r="83" spans="1:26" s="67" customFormat="1" ht="15" hidden="1" customHeight="1" x14ac:dyDescent="0.25">
      <c r="A83" s="59"/>
      <c r="B83" s="59"/>
      <c r="C83" s="59"/>
      <c r="D83" s="60"/>
      <c r="E83" s="60"/>
      <c r="F83" s="61"/>
      <c r="G83" s="62"/>
      <c r="H83" s="62"/>
      <c r="I83" s="64"/>
      <c r="J83" s="64"/>
      <c r="K83" s="64"/>
      <c r="L83" s="64"/>
      <c r="M83" s="64"/>
      <c r="N83" s="64"/>
      <c r="O83" s="64"/>
      <c r="P83" s="65"/>
      <c r="Q83" s="65"/>
      <c r="R83" s="65"/>
      <c r="S83" s="66"/>
      <c r="T83" s="66"/>
      <c r="U83" s="66"/>
      <c r="V83" s="66"/>
      <c r="W83" s="66"/>
      <c r="X83" s="66"/>
      <c r="Y83" s="66"/>
      <c r="Z83" s="66"/>
    </row>
    <row r="84" spans="1:26" s="67" customFormat="1" ht="15" hidden="1" customHeight="1" x14ac:dyDescent="0.25">
      <c r="A84" s="59"/>
      <c r="B84" s="59"/>
      <c r="C84" s="59"/>
      <c r="D84" s="60"/>
      <c r="E84" s="60"/>
      <c r="F84" s="61"/>
      <c r="G84" s="62"/>
      <c r="H84" s="62"/>
      <c r="I84" s="64"/>
      <c r="J84" s="64"/>
      <c r="K84" s="64"/>
      <c r="L84" s="64"/>
      <c r="M84" s="64"/>
      <c r="N84" s="64"/>
      <c r="O84" s="64"/>
      <c r="P84" s="65"/>
      <c r="Q84" s="65"/>
      <c r="R84" s="65"/>
      <c r="S84" s="66"/>
      <c r="T84" s="66"/>
      <c r="U84" s="66"/>
      <c r="V84" s="66"/>
      <c r="W84" s="66"/>
      <c r="X84" s="66"/>
      <c r="Y84" s="66"/>
      <c r="Z84" s="66"/>
    </row>
    <row r="85" spans="1:26" s="67" customFormat="1" ht="15" hidden="1" customHeight="1" x14ac:dyDescent="0.25">
      <c r="A85" s="59"/>
      <c r="B85" s="59"/>
      <c r="C85" s="59"/>
      <c r="D85" s="60"/>
      <c r="E85" s="60"/>
      <c r="F85" s="61"/>
      <c r="G85" s="62"/>
      <c r="H85" s="62"/>
      <c r="I85" s="64"/>
      <c r="J85" s="64"/>
      <c r="K85" s="64"/>
      <c r="L85" s="64"/>
      <c r="M85" s="64"/>
      <c r="N85" s="64"/>
      <c r="O85" s="64"/>
      <c r="P85" s="65"/>
      <c r="Q85" s="65"/>
      <c r="R85" s="65"/>
      <c r="S85" s="66"/>
      <c r="T85" s="66"/>
      <c r="U85" s="66"/>
      <c r="V85" s="66"/>
      <c r="W85" s="66"/>
      <c r="X85" s="66"/>
      <c r="Y85" s="66"/>
      <c r="Z85" s="66"/>
    </row>
    <row r="86" spans="1:26" s="67" customFormat="1" ht="15" hidden="1" customHeight="1" x14ac:dyDescent="0.25">
      <c r="A86" s="59"/>
      <c r="B86" s="59"/>
      <c r="C86" s="59"/>
      <c r="D86" s="60"/>
      <c r="E86" s="60"/>
      <c r="F86" s="61"/>
      <c r="G86" s="62"/>
      <c r="H86" s="62"/>
      <c r="I86" s="64"/>
      <c r="J86" s="64"/>
      <c r="K86" s="64"/>
      <c r="L86" s="64"/>
      <c r="M86" s="64"/>
      <c r="N86" s="64"/>
      <c r="O86" s="64"/>
      <c r="P86" s="65"/>
      <c r="Q86" s="65"/>
      <c r="R86" s="65"/>
      <c r="S86" s="66"/>
      <c r="T86" s="66"/>
      <c r="U86" s="66"/>
      <c r="V86" s="66"/>
      <c r="W86" s="66"/>
      <c r="X86" s="66"/>
      <c r="Y86" s="66"/>
      <c r="Z86" s="66"/>
    </row>
    <row r="87" spans="1:26" s="73" customFormat="1" x14ac:dyDescent="0.25">
      <c r="A87" s="69"/>
      <c r="B87" s="69"/>
      <c r="C87" s="69"/>
      <c r="D87" s="69"/>
      <c r="E87" s="69"/>
      <c r="F87" s="69"/>
      <c r="G87" s="69"/>
      <c r="H87" s="70"/>
      <c r="I87" s="71">
        <f t="shared" ref="I87:O87" si="0">SUM(I17:I86)</f>
        <v>0</v>
      </c>
      <c r="J87" s="71">
        <f t="shared" si="0"/>
        <v>0</v>
      </c>
      <c r="K87" s="71">
        <f t="shared" si="0"/>
        <v>0</v>
      </c>
      <c r="L87" s="71">
        <f t="shared" si="0"/>
        <v>0</v>
      </c>
      <c r="M87" s="71">
        <f t="shared" si="0"/>
        <v>0</v>
      </c>
      <c r="N87" s="71">
        <f t="shared" si="0"/>
        <v>0</v>
      </c>
      <c r="O87" s="71">
        <f t="shared" si="0"/>
        <v>0</v>
      </c>
      <c r="P87" s="65"/>
      <c r="Q87" s="65"/>
      <c r="R87" s="65"/>
      <c r="S87" s="72"/>
      <c r="T87" s="72"/>
      <c r="U87" s="72"/>
      <c r="V87" s="72"/>
      <c r="W87" s="72"/>
      <c r="X87" s="72"/>
      <c r="Y87" s="72"/>
      <c r="Z87" s="72"/>
    </row>
    <row r="88" spans="1:26" s="73" customFormat="1" x14ac:dyDescent="0.25">
      <c r="A88" s="74"/>
      <c r="B88" s="74"/>
      <c r="C88" s="74"/>
      <c r="D88" s="75"/>
      <c r="E88" s="75"/>
      <c r="F88" s="75"/>
      <c r="G88" s="75"/>
      <c r="H88" s="76"/>
      <c r="I88" s="77"/>
      <c r="J88" s="77"/>
      <c r="K88" s="77"/>
      <c r="L88" s="77"/>
      <c r="M88" s="77"/>
      <c r="N88" s="77"/>
      <c r="O88" s="74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s="67" customFormat="1" x14ac:dyDescent="0.25">
      <c r="A89" s="78"/>
      <c r="B89" s="78"/>
      <c r="C89" s="78"/>
      <c r="D89" s="78"/>
      <c r="E89" s="78"/>
      <c r="F89" s="79"/>
      <c r="G89" s="78"/>
      <c r="H89" s="80"/>
      <c r="I89" s="81"/>
      <c r="J89" s="82"/>
      <c r="K89" s="83"/>
      <c r="L89" s="83"/>
      <c r="M89" s="83"/>
      <c r="N89" s="83"/>
      <c r="O89" s="82"/>
      <c r="P89" s="65"/>
      <c r="Q89" s="65"/>
      <c r="R89" s="65"/>
      <c r="S89" s="66"/>
      <c r="T89" s="66"/>
      <c r="U89" s="66"/>
      <c r="V89" s="66"/>
      <c r="W89" s="66"/>
      <c r="X89" s="66"/>
      <c r="Y89" s="66"/>
      <c r="Z89" s="66"/>
    </row>
    <row r="90" spans="1:26" x14ac:dyDescent="0.25">
      <c r="A90" s="84"/>
      <c r="B90" s="84"/>
      <c r="C90" s="84"/>
      <c r="D90" s="84" t="s">
        <v>71</v>
      </c>
      <c r="E90" s="84"/>
      <c r="F90" s="84"/>
      <c r="G90" s="84"/>
      <c r="H90" s="85"/>
      <c r="I90" s="86"/>
      <c r="J90" s="86"/>
      <c r="K90" s="86"/>
      <c r="L90" s="86"/>
      <c r="M90" s="86"/>
      <c r="N90" s="86"/>
      <c r="O90" s="87"/>
    </row>
    <row r="91" spans="1:26" x14ac:dyDescent="0.25">
      <c r="A91" s="84"/>
      <c r="B91" s="84"/>
      <c r="C91" s="84"/>
      <c r="D91" s="84"/>
      <c r="E91" s="84"/>
      <c r="F91" s="84"/>
      <c r="G91" s="84"/>
      <c r="H91" s="85"/>
      <c r="I91" s="86"/>
      <c r="J91" s="86"/>
      <c r="K91" s="86"/>
      <c r="L91" s="86"/>
      <c r="M91" s="86"/>
      <c r="N91" s="86"/>
      <c r="O91" s="87"/>
    </row>
    <row r="92" spans="1:26" x14ac:dyDescent="0.2">
      <c r="A92" s="84"/>
      <c r="B92" s="84"/>
      <c r="C92" s="84"/>
      <c r="D92" s="84" t="s">
        <v>72</v>
      </c>
      <c r="E92" s="1024" t="s">
        <v>73</v>
      </c>
      <c r="F92" s="1024"/>
      <c r="G92" s="88"/>
      <c r="H92" s="89"/>
      <c r="I92" s="86"/>
      <c r="J92" s="90"/>
      <c r="K92" s="90"/>
      <c r="L92" s="90"/>
      <c r="M92" s="90"/>
      <c r="N92" s="90"/>
      <c r="O92" s="87"/>
    </row>
    <row r="93" spans="1:26" x14ac:dyDescent="0.25">
      <c r="A93" s="84"/>
      <c r="B93" s="84"/>
      <c r="C93" s="84"/>
      <c r="D93" s="84"/>
      <c r="E93" s="84" t="s">
        <v>74</v>
      </c>
      <c r="F93" s="91"/>
      <c r="G93" s="84"/>
      <c r="H93" s="85" t="s">
        <v>75</v>
      </c>
      <c r="I93" s="86"/>
      <c r="J93" s="86"/>
      <c r="K93" s="84"/>
      <c r="L93" s="86"/>
      <c r="M93" s="86"/>
      <c r="N93" s="86"/>
      <c r="O93" s="87"/>
    </row>
    <row r="94" spans="1:26" x14ac:dyDescent="0.25">
      <c r="A94" s="84"/>
      <c r="B94" s="84"/>
      <c r="C94" s="84"/>
      <c r="D94" s="84" t="s">
        <v>76</v>
      </c>
      <c r="E94" s="84"/>
      <c r="F94" s="91"/>
      <c r="G94" s="92"/>
      <c r="H94" s="93"/>
      <c r="I94" s="86"/>
      <c r="J94" s="86"/>
      <c r="K94" s="86"/>
      <c r="L94" s="86"/>
      <c r="M94" s="86"/>
      <c r="N94" s="86"/>
      <c r="O94" s="87"/>
    </row>
    <row r="95" spans="1:26" x14ac:dyDescent="0.2">
      <c r="A95" s="84"/>
      <c r="B95" s="84"/>
      <c r="C95" s="84"/>
      <c r="D95" s="84"/>
      <c r="E95" s="1024" t="s">
        <v>77</v>
      </c>
      <c r="F95" s="1024"/>
      <c r="G95" s="88"/>
      <c r="H95" s="89"/>
      <c r="I95" s="84"/>
      <c r="J95" s="86"/>
      <c r="K95" s="86"/>
      <c r="L95" s="86"/>
      <c r="M95" s="86"/>
      <c r="N95" s="86"/>
      <c r="O95" s="87"/>
    </row>
    <row r="96" spans="1:26" x14ac:dyDescent="0.25">
      <c r="A96" s="84"/>
      <c r="B96" s="84"/>
      <c r="C96" s="84"/>
      <c r="D96" s="84"/>
      <c r="E96" s="84" t="s">
        <v>74</v>
      </c>
      <c r="F96" s="91"/>
      <c r="G96" s="92"/>
      <c r="H96" s="85" t="s">
        <v>75</v>
      </c>
      <c r="I96" s="84"/>
      <c r="J96" s="86"/>
      <c r="K96" s="86"/>
      <c r="L96" s="86"/>
      <c r="M96" s="86"/>
      <c r="N96" s="86"/>
      <c r="O96" s="87"/>
    </row>
    <row r="97" spans="1:26" x14ac:dyDescent="0.25">
      <c r="A97" s="84"/>
      <c r="B97" s="84"/>
      <c r="C97" s="84"/>
      <c r="D97" s="84"/>
      <c r="E97" s="84"/>
      <c r="F97" s="91"/>
      <c r="G97" s="92"/>
      <c r="H97" s="93"/>
      <c r="I97" s="84"/>
      <c r="J97" s="86"/>
      <c r="K97" s="86"/>
      <c r="L97" s="86"/>
      <c r="M97" s="86"/>
      <c r="N97" s="86"/>
      <c r="O97" s="87"/>
    </row>
    <row r="98" spans="1:26" x14ac:dyDescent="0.2">
      <c r="A98" s="84"/>
      <c r="B98" s="84"/>
      <c r="C98" s="84"/>
      <c r="D98" s="84"/>
      <c r="E98" s="1024" t="s">
        <v>78</v>
      </c>
      <c r="F98" s="1024"/>
      <c r="G98" s="88"/>
      <c r="H98" s="89"/>
      <c r="I98" s="84"/>
      <c r="J98" s="94"/>
      <c r="K98" s="84"/>
      <c r="L98" s="84"/>
      <c r="M98" s="84"/>
      <c r="N98" s="84"/>
      <c r="O98" s="87"/>
    </row>
    <row r="99" spans="1:26" x14ac:dyDescent="0.25">
      <c r="A99" s="84"/>
      <c r="B99" s="84"/>
      <c r="C99" s="84"/>
      <c r="D99" s="84"/>
      <c r="E99" s="84" t="s">
        <v>74</v>
      </c>
      <c r="F99" s="91"/>
      <c r="G99" s="92"/>
      <c r="H99" s="85" t="s">
        <v>75</v>
      </c>
      <c r="I99" s="84"/>
      <c r="J99" s="94"/>
      <c r="K99" s="84"/>
      <c r="L99" s="84"/>
      <c r="M99" s="84"/>
      <c r="N99" s="84"/>
      <c r="O99" s="87"/>
    </row>
    <row r="100" spans="1:26" x14ac:dyDescent="0.25">
      <c r="A100" s="84"/>
      <c r="B100" s="84"/>
      <c r="C100" s="84"/>
      <c r="D100" s="84"/>
      <c r="E100" s="84"/>
      <c r="F100" s="91"/>
      <c r="G100" s="92"/>
      <c r="H100" s="93"/>
      <c r="I100" s="84"/>
      <c r="J100" s="94"/>
      <c r="K100" s="84"/>
      <c r="L100" s="84"/>
      <c r="M100" s="84"/>
      <c r="N100" s="84"/>
      <c r="O100" s="87"/>
    </row>
    <row r="101" spans="1:26" x14ac:dyDescent="0.2">
      <c r="A101" s="84"/>
      <c r="B101" s="84"/>
      <c r="C101" s="84"/>
      <c r="D101" s="84"/>
      <c r="E101" s="1024" t="s">
        <v>79</v>
      </c>
      <c r="F101" s="1024"/>
      <c r="G101" s="88"/>
      <c r="H101" s="89"/>
      <c r="I101" s="84"/>
      <c r="J101" s="84"/>
      <c r="K101" s="84"/>
      <c r="L101" s="84"/>
      <c r="M101" s="84"/>
      <c r="N101" s="84"/>
      <c r="O101" s="87"/>
    </row>
    <row r="102" spans="1:26" x14ac:dyDescent="0.25">
      <c r="A102" s="84"/>
      <c r="B102" s="84"/>
      <c r="C102" s="84"/>
      <c r="D102" s="84"/>
      <c r="E102" s="84" t="s">
        <v>74</v>
      </c>
      <c r="F102" s="84"/>
      <c r="G102" s="84"/>
      <c r="H102" s="85" t="s">
        <v>75</v>
      </c>
      <c r="I102" s="84"/>
      <c r="J102" s="84"/>
      <c r="K102" s="84"/>
      <c r="L102" s="84"/>
      <c r="M102" s="84"/>
      <c r="N102" s="84"/>
      <c r="O102" s="87"/>
    </row>
    <row r="103" spans="1:26" s="20" customFormat="1" ht="15.75" hidden="1" customHeight="1" x14ac:dyDescent="0.25">
      <c r="G103" s="20" t="s">
        <v>80</v>
      </c>
      <c r="H103" s="17"/>
      <c r="I103" s="95">
        <v>48741854.939999998</v>
      </c>
      <c r="J103" s="96"/>
      <c r="K103" s="96"/>
      <c r="L103" s="96">
        <v>0</v>
      </c>
      <c r="M103" s="96"/>
      <c r="N103" s="96">
        <v>0</v>
      </c>
      <c r="O103" s="97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s="21" customFormat="1" x14ac:dyDescent="0.25">
      <c r="A104" s="16"/>
      <c r="B104" s="16"/>
      <c r="C104" s="16"/>
      <c r="D104" s="16"/>
      <c r="E104" s="16"/>
      <c r="F104" s="16"/>
      <c r="G104" s="16"/>
      <c r="H104" s="17"/>
      <c r="I104" s="20"/>
      <c r="J104" s="16"/>
      <c r="K104" s="16"/>
      <c r="L104" s="16"/>
      <c r="M104" s="16"/>
      <c r="N104" s="16"/>
      <c r="O104" s="97"/>
      <c r="S104" s="18"/>
      <c r="T104" s="18"/>
      <c r="U104" s="18"/>
      <c r="V104" s="18"/>
      <c r="W104" s="18"/>
      <c r="X104" s="18"/>
      <c r="Y104" s="18"/>
      <c r="Z104" s="18"/>
    </row>
  </sheetData>
  <mergeCells count="4">
    <mergeCell ref="E92:F92"/>
    <mergeCell ref="E95:F95"/>
    <mergeCell ref="E98:F98"/>
    <mergeCell ref="E101:F101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zoomScaleNormal="100" workbookViewId="0">
      <selection activeCell="B3" sqref="B3"/>
    </sheetView>
  </sheetViews>
  <sheetFormatPr defaultRowHeight="15" x14ac:dyDescent="0.25"/>
  <cols>
    <col min="1" max="1" width="5.140625" style="16" customWidth="1"/>
    <col min="2" max="2" width="9.140625" style="16"/>
    <col min="3" max="3" width="10.28515625" style="16" customWidth="1"/>
    <col min="4" max="4" width="63.42578125" style="16" customWidth="1"/>
    <col min="5" max="5" width="10.5703125" style="16" customWidth="1"/>
    <col min="6" max="6" width="29.42578125" style="16" customWidth="1"/>
    <col min="7" max="7" width="14.28515625" style="16" customWidth="1"/>
    <col min="8" max="8" width="14.85546875" style="16" customWidth="1"/>
    <col min="9" max="9" width="16.5703125" style="16" customWidth="1"/>
    <col min="10" max="10" width="18.85546875" style="16" customWidth="1"/>
    <col min="11" max="11" width="15" style="16" customWidth="1"/>
    <col min="12" max="13" width="14.140625" style="16" customWidth="1"/>
    <col min="14" max="14" width="14.28515625" style="16" customWidth="1"/>
    <col min="15" max="15" width="15.28515625" style="20" customWidth="1"/>
    <col min="16" max="16" width="15.28515625" style="21" bestFit="1" customWidth="1"/>
    <col min="17" max="17" width="15.140625" style="21" bestFit="1" customWidth="1"/>
    <col min="18" max="18" width="15.28515625" style="21" bestFit="1" customWidth="1"/>
    <col min="19" max="19" width="18" style="18" customWidth="1"/>
    <col min="20" max="26" width="9.140625" style="18"/>
    <col min="27" max="16384" width="9.140625" style="16"/>
  </cols>
  <sheetData>
    <row r="1" spans="1:26" x14ac:dyDescent="0.25">
      <c r="K1" s="18"/>
      <c r="L1" s="19"/>
      <c r="M1" s="19"/>
      <c r="N1" s="19"/>
    </row>
    <row r="2" spans="1:26" ht="15.75" x14ac:dyDescent="0.25">
      <c r="B2" s="22" t="s">
        <v>447</v>
      </c>
      <c r="C2" s="23"/>
      <c r="D2" s="23"/>
      <c r="E2" s="23"/>
      <c r="F2" s="23"/>
      <c r="G2" s="23"/>
      <c r="H2" s="23"/>
      <c r="I2" s="18"/>
      <c r="J2" s="19"/>
      <c r="K2" s="19"/>
      <c r="L2" s="19"/>
      <c r="M2" s="19"/>
      <c r="N2" s="20"/>
      <c r="O2" s="16" t="s">
        <v>39</v>
      </c>
      <c r="Q2" s="18"/>
      <c r="R2" s="18"/>
      <c r="Y2" s="16"/>
      <c r="Z2" s="16"/>
    </row>
    <row r="3" spans="1:26" x14ac:dyDescent="0.25">
      <c r="B3" s="25"/>
      <c r="C3" s="25" t="s">
        <v>40</v>
      </c>
      <c r="D3" s="25"/>
      <c r="E3" s="25"/>
      <c r="F3" s="25"/>
      <c r="G3" s="25"/>
      <c r="H3" s="25"/>
      <c r="I3" s="18"/>
      <c r="J3" s="19"/>
      <c r="K3" s="19"/>
      <c r="L3" s="19"/>
      <c r="M3" s="19"/>
      <c r="N3" s="20"/>
      <c r="O3" s="21"/>
      <c r="Q3" s="18"/>
      <c r="R3" s="18"/>
      <c r="Y3" s="16"/>
      <c r="Z3" s="16"/>
    </row>
    <row r="4" spans="1:26" ht="15.75" x14ac:dyDescent="0.25">
      <c r="B4" s="22" t="s">
        <v>446</v>
      </c>
      <c r="C4" s="23"/>
      <c r="D4" s="23"/>
      <c r="E4" s="23"/>
      <c r="F4" s="23"/>
      <c r="G4" s="23"/>
      <c r="H4" s="23"/>
      <c r="I4" s="19"/>
      <c r="J4" s="19"/>
      <c r="K4" s="19"/>
      <c r="L4" s="19"/>
      <c r="M4" s="19"/>
      <c r="N4" s="20"/>
      <c r="O4" s="21"/>
      <c r="Q4" s="18"/>
      <c r="R4" s="18"/>
      <c r="Y4" s="16"/>
      <c r="Z4" s="16"/>
    </row>
    <row r="5" spans="1:26" x14ac:dyDescent="0.25">
      <c r="B5" s="25"/>
      <c r="C5" s="25" t="s">
        <v>42</v>
      </c>
      <c r="D5" s="25"/>
      <c r="E5" s="25"/>
      <c r="F5" s="25"/>
      <c r="G5" s="25"/>
      <c r="H5" s="25"/>
      <c r="I5" s="18"/>
      <c r="J5" s="19"/>
      <c r="K5" s="19"/>
      <c r="L5" s="19"/>
      <c r="M5" s="19"/>
      <c r="N5" s="20"/>
      <c r="O5" s="21"/>
      <c r="Q5" s="18"/>
      <c r="R5" s="18"/>
      <c r="Y5" s="16"/>
      <c r="Z5" s="16"/>
    </row>
    <row r="6" spans="1:26" x14ac:dyDescent="0.25">
      <c r="D6" s="27"/>
      <c r="E6" s="27"/>
      <c r="I6" s="18"/>
      <c r="N6" s="20"/>
      <c r="O6" s="21"/>
      <c r="Q6" s="18"/>
      <c r="R6" s="18"/>
      <c r="Y6" s="16"/>
      <c r="Z6" s="16"/>
    </row>
    <row r="7" spans="1:26" ht="15.75" x14ac:dyDescent="0.25">
      <c r="B7" s="28"/>
      <c r="C7" s="28"/>
      <c r="D7" s="28"/>
      <c r="E7" s="29" t="s">
        <v>43</v>
      </c>
      <c r="F7" s="30" t="s">
        <v>81</v>
      </c>
      <c r="N7" s="20"/>
      <c r="O7" s="21"/>
      <c r="Q7" s="18"/>
      <c r="R7" s="18"/>
      <c r="Y7" s="16"/>
      <c r="Z7" s="16"/>
    </row>
    <row r="8" spans="1:26" ht="15.75" x14ac:dyDescent="0.25">
      <c r="B8" s="31" t="s">
        <v>45</v>
      </c>
      <c r="C8" s="31"/>
      <c r="D8" s="28"/>
      <c r="E8" s="28"/>
      <c r="G8" s="18"/>
      <c r="H8" s="18"/>
      <c r="N8" s="20"/>
      <c r="O8" s="21"/>
      <c r="Q8" s="18"/>
      <c r="R8" s="18"/>
      <c r="Y8" s="16"/>
      <c r="Z8" s="16"/>
    </row>
    <row r="9" spans="1:26" x14ac:dyDescent="0.25">
      <c r="N9" s="20"/>
      <c r="O9" s="21"/>
      <c r="Q9" s="18"/>
      <c r="R9" s="18"/>
      <c r="Y9" s="16"/>
      <c r="Z9" s="16"/>
    </row>
    <row r="10" spans="1:26" ht="15.75" x14ac:dyDescent="0.25">
      <c r="B10" s="33" t="s">
        <v>46</v>
      </c>
      <c r="C10" s="34"/>
      <c r="D10" s="34"/>
      <c r="E10" s="35" t="s">
        <v>47</v>
      </c>
      <c r="F10" s="36"/>
      <c r="G10" s="37"/>
      <c r="H10" s="37"/>
      <c r="N10" s="20"/>
      <c r="O10" s="21"/>
      <c r="Q10" s="18"/>
      <c r="R10" s="18"/>
      <c r="Y10" s="16"/>
      <c r="Z10" s="16"/>
    </row>
    <row r="11" spans="1:26" ht="15.75" x14ac:dyDescent="0.25">
      <c r="B11" s="28" t="s">
        <v>48</v>
      </c>
      <c r="E11" s="39"/>
      <c r="F11" s="39"/>
      <c r="G11" s="18"/>
      <c r="H11" s="39"/>
      <c r="N11" s="20"/>
      <c r="O11" s="21"/>
      <c r="Q11" s="18"/>
      <c r="R11" s="18"/>
      <c r="Y11" s="16"/>
      <c r="Z11" s="16"/>
    </row>
    <row r="12" spans="1:26" ht="15.75" x14ac:dyDescent="0.25">
      <c r="B12" s="28" t="s">
        <v>49</v>
      </c>
      <c r="E12" s="39"/>
      <c r="F12" s="39"/>
      <c r="G12" s="18"/>
      <c r="H12" s="39"/>
      <c r="N12" s="20"/>
      <c r="O12" s="21"/>
      <c r="Q12" s="18"/>
      <c r="R12" s="18"/>
      <c r="Y12" s="16"/>
      <c r="Z12" s="16"/>
    </row>
    <row r="13" spans="1:26" ht="15.75" x14ac:dyDescent="0.25">
      <c r="B13" s="31" t="s">
        <v>82</v>
      </c>
      <c r="E13" s="39"/>
      <c r="F13" s="39"/>
      <c r="G13" s="18"/>
      <c r="H13" s="39"/>
      <c r="N13" s="20"/>
      <c r="O13" s="21"/>
      <c r="Q13" s="18"/>
      <c r="R13" s="18"/>
      <c r="Y13" s="16"/>
      <c r="Z13" s="16"/>
    </row>
    <row r="14" spans="1:26" ht="15.75" x14ac:dyDescent="0.25">
      <c r="B14" s="28" t="s">
        <v>51</v>
      </c>
      <c r="E14" s="39"/>
      <c r="F14" s="39"/>
      <c r="G14" s="18"/>
      <c r="H14" s="39"/>
      <c r="N14" s="20"/>
      <c r="O14" s="21"/>
      <c r="Q14" s="18"/>
      <c r="R14" s="18"/>
      <c r="Y14" s="16"/>
      <c r="Z14" s="16"/>
    </row>
    <row r="15" spans="1:26" s="49" customFormat="1" ht="14.25" x14ac:dyDescent="0.25">
      <c r="A15" s="40"/>
      <c r="B15" s="40"/>
      <c r="C15" s="40"/>
      <c r="D15" s="40"/>
      <c r="E15" s="40"/>
      <c r="F15" s="40"/>
      <c r="G15" s="40"/>
      <c r="H15" s="40"/>
      <c r="I15" s="42"/>
      <c r="J15" s="43" t="s">
        <v>83</v>
      </c>
      <c r="K15" s="44"/>
      <c r="L15" s="45"/>
      <c r="M15" s="43" t="s">
        <v>84</v>
      </c>
      <c r="N15" s="42"/>
      <c r="O15" s="46"/>
      <c r="P15" s="47"/>
      <c r="Q15" s="47"/>
      <c r="R15" s="47"/>
      <c r="S15" s="48"/>
      <c r="T15" s="48"/>
      <c r="U15" s="48"/>
      <c r="V15" s="48"/>
      <c r="W15" s="48"/>
      <c r="X15" s="48"/>
      <c r="Y15" s="48"/>
      <c r="Z15" s="48"/>
    </row>
    <row r="16" spans="1:26" s="58" customFormat="1" ht="69.75" customHeight="1" x14ac:dyDescent="0.25">
      <c r="A16" s="50" t="s">
        <v>54</v>
      </c>
      <c r="B16" s="50" t="s">
        <v>55</v>
      </c>
      <c r="C16" s="50" t="s">
        <v>56</v>
      </c>
      <c r="D16" s="50" t="s">
        <v>57</v>
      </c>
      <c r="E16" s="50" t="s">
        <v>58</v>
      </c>
      <c r="F16" s="50" t="s">
        <v>59</v>
      </c>
      <c r="G16" s="50" t="s">
        <v>60</v>
      </c>
      <c r="H16" s="50" t="s">
        <v>61</v>
      </c>
      <c r="I16" s="52" t="s">
        <v>62</v>
      </c>
      <c r="J16" s="53" t="s">
        <v>63</v>
      </c>
      <c r="K16" s="53" t="s">
        <v>64</v>
      </c>
      <c r="L16" s="53" t="s">
        <v>65</v>
      </c>
      <c r="M16" s="53" t="s">
        <v>66</v>
      </c>
      <c r="N16" s="54" t="s">
        <v>67</v>
      </c>
      <c r="O16" s="55" t="s">
        <v>68</v>
      </c>
      <c r="P16" s="56"/>
      <c r="Q16" s="56"/>
      <c r="R16" s="56"/>
      <c r="S16" s="57"/>
      <c r="T16" s="57"/>
      <c r="U16" s="57"/>
      <c r="V16" s="57"/>
      <c r="W16" s="57"/>
      <c r="X16" s="57"/>
      <c r="Y16" s="57"/>
      <c r="Z16" s="57"/>
    </row>
    <row r="17" spans="1:26" s="67" customFormat="1" ht="15" customHeight="1" x14ac:dyDescent="0.25">
      <c r="A17" s="59"/>
      <c r="B17" s="59"/>
      <c r="C17" s="59"/>
      <c r="D17" s="60"/>
      <c r="E17" s="60"/>
      <c r="F17" s="98"/>
      <c r="G17" s="62"/>
      <c r="H17" s="100"/>
      <c r="I17" s="99"/>
      <c r="J17" s="99"/>
      <c r="K17" s="64"/>
      <c r="L17" s="64"/>
      <c r="M17" s="64"/>
      <c r="N17" s="64"/>
      <c r="O17" s="64"/>
      <c r="P17" s="65"/>
      <c r="Q17" s="65"/>
      <c r="R17" s="65"/>
      <c r="S17" s="66"/>
      <c r="T17" s="66"/>
      <c r="U17" s="66"/>
      <c r="V17" s="66"/>
      <c r="W17" s="66"/>
      <c r="X17" s="66"/>
      <c r="Y17" s="66"/>
      <c r="Z17" s="66"/>
    </row>
    <row r="18" spans="1:26" s="67" customFormat="1" ht="15" customHeight="1" x14ac:dyDescent="0.25">
      <c r="A18" s="59"/>
      <c r="B18" s="59"/>
      <c r="C18" s="59"/>
      <c r="D18" s="60"/>
      <c r="E18" s="60"/>
      <c r="F18" s="98"/>
      <c r="G18" s="62"/>
      <c r="H18" s="100"/>
      <c r="I18" s="99"/>
      <c r="J18" s="99"/>
      <c r="K18" s="64"/>
      <c r="L18" s="64"/>
      <c r="M18" s="64"/>
      <c r="N18" s="64"/>
      <c r="O18" s="64"/>
      <c r="P18" s="65"/>
      <c r="Q18" s="65"/>
      <c r="R18" s="65"/>
      <c r="S18" s="66"/>
      <c r="T18" s="66"/>
      <c r="U18" s="66"/>
      <c r="V18" s="66"/>
      <c r="W18" s="66"/>
      <c r="X18" s="66"/>
      <c r="Y18" s="66"/>
      <c r="Z18" s="66"/>
    </row>
    <row r="19" spans="1:26" s="73" customFormat="1" x14ac:dyDescent="0.25">
      <c r="A19" s="69"/>
      <c r="B19" s="69"/>
      <c r="C19" s="69"/>
      <c r="D19" s="69"/>
      <c r="E19" s="69"/>
      <c r="F19" s="69"/>
      <c r="G19" s="69"/>
      <c r="H19" s="69"/>
      <c r="I19" s="101">
        <f t="shared" ref="I19:O19" si="0">SUM(I17:I18)</f>
        <v>0</v>
      </c>
      <c r="J19" s="101">
        <f t="shared" si="0"/>
        <v>0</v>
      </c>
      <c r="K19" s="71">
        <f t="shared" si="0"/>
        <v>0</v>
      </c>
      <c r="L19" s="71">
        <f t="shared" si="0"/>
        <v>0</v>
      </c>
      <c r="M19" s="71">
        <f t="shared" si="0"/>
        <v>0</v>
      </c>
      <c r="N19" s="71">
        <f t="shared" si="0"/>
        <v>0</v>
      </c>
      <c r="O19" s="71">
        <f t="shared" si="0"/>
        <v>0</v>
      </c>
      <c r="P19" s="65"/>
      <c r="Q19" s="65"/>
      <c r="R19" s="65"/>
      <c r="S19" s="72"/>
      <c r="T19" s="72"/>
      <c r="U19" s="72"/>
      <c r="V19" s="72"/>
      <c r="W19" s="72"/>
      <c r="X19" s="72"/>
      <c r="Y19" s="72"/>
      <c r="Z19" s="72"/>
    </row>
    <row r="20" spans="1:26" s="73" customFormat="1" x14ac:dyDescent="0.25">
      <c r="D20" s="72"/>
      <c r="E20" s="72"/>
      <c r="F20" s="72"/>
      <c r="G20" s="72"/>
      <c r="H20" s="72"/>
      <c r="I20" s="102"/>
      <c r="J20" s="102"/>
      <c r="K20" s="102"/>
      <c r="L20" s="102"/>
      <c r="M20" s="102"/>
      <c r="N20" s="10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s="67" customFormat="1" x14ac:dyDescent="0.25">
      <c r="F21" s="103"/>
      <c r="I21" s="104"/>
      <c r="J21" s="105"/>
      <c r="K21" s="106"/>
      <c r="L21" s="106"/>
      <c r="M21" s="106"/>
      <c r="N21" s="106"/>
      <c r="O21" s="105"/>
      <c r="P21" s="65"/>
      <c r="Q21" s="65"/>
      <c r="R21" s="65"/>
      <c r="S21" s="66"/>
      <c r="T21" s="66"/>
      <c r="U21" s="66"/>
      <c r="V21" s="66"/>
      <c r="W21" s="66"/>
      <c r="X21" s="66"/>
      <c r="Y21" s="66"/>
      <c r="Z21" s="66"/>
    </row>
    <row r="22" spans="1:26" x14ac:dyDescent="0.25">
      <c r="D22" s="16" t="s">
        <v>71</v>
      </c>
      <c r="I22" s="107"/>
      <c r="J22" s="107"/>
      <c r="K22" s="107"/>
      <c r="L22" s="107"/>
      <c r="M22" s="107"/>
      <c r="N22" s="107"/>
    </row>
    <row r="23" spans="1:26" x14ac:dyDescent="0.25">
      <c r="I23" s="107"/>
      <c r="J23" s="107"/>
      <c r="K23" s="107"/>
      <c r="L23" s="107"/>
      <c r="M23" s="107"/>
      <c r="N23" s="107"/>
    </row>
    <row r="24" spans="1:26" x14ac:dyDescent="0.25">
      <c r="D24" s="16" t="s">
        <v>72</v>
      </c>
      <c r="E24" s="1025" t="s">
        <v>73</v>
      </c>
      <c r="F24" s="1025"/>
      <c r="G24" s="35"/>
      <c r="H24" s="35"/>
      <c r="I24" s="107"/>
      <c r="J24" s="97"/>
      <c r="K24" s="97"/>
      <c r="L24" s="97"/>
      <c r="M24" s="97"/>
      <c r="N24" s="97"/>
    </row>
    <row r="25" spans="1:26" x14ac:dyDescent="0.25">
      <c r="E25" s="16" t="s">
        <v>74</v>
      </c>
      <c r="F25" s="19"/>
      <c r="H25" s="16" t="s">
        <v>75</v>
      </c>
      <c r="I25" s="107"/>
      <c r="J25" s="107"/>
      <c r="L25" s="107"/>
      <c r="M25" s="107"/>
      <c r="N25" s="107"/>
    </row>
    <row r="26" spans="1:26" x14ac:dyDescent="0.25">
      <c r="D26" s="16" t="s">
        <v>76</v>
      </c>
      <c r="F26" s="19"/>
      <c r="G26" s="18"/>
      <c r="H26" s="18"/>
      <c r="I26" s="107"/>
      <c r="J26" s="107"/>
      <c r="K26" s="107"/>
      <c r="L26" s="107"/>
      <c r="M26" s="107"/>
      <c r="N26" s="107"/>
    </row>
    <row r="27" spans="1:26" x14ac:dyDescent="0.25">
      <c r="E27" s="1025" t="s">
        <v>77</v>
      </c>
      <c r="F27" s="1025"/>
      <c r="G27" s="35"/>
      <c r="H27" s="35"/>
      <c r="J27" s="107"/>
      <c r="K27" s="107"/>
      <c r="L27" s="107"/>
      <c r="M27" s="107"/>
      <c r="N27" s="107"/>
    </row>
    <row r="28" spans="1:26" x14ac:dyDescent="0.25">
      <c r="E28" s="16" t="s">
        <v>74</v>
      </c>
      <c r="F28" s="19"/>
      <c r="G28" s="18"/>
      <c r="H28" s="16" t="s">
        <v>75</v>
      </c>
      <c r="J28" s="107"/>
      <c r="K28" s="107"/>
      <c r="L28" s="107"/>
      <c r="M28" s="107"/>
      <c r="N28" s="107"/>
    </row>
    <row r="29" spans="1:26" x14ac:dyDescent="0.25">
      <c r="F29" s="19"/>
      <c r="G29" s="18"/>
      <c r="H29" s="18"/>
      <c r="J29" s="107"/>
      <c r="K29" s="107"/>
      <c r="L29" s="107"/>
      <c r="M29" s="107"/>
      <c r="N29" s="107"/>
    </row>
    <row r="30" spans="1:26" x14ac:dyDescent="0.25">
      <c r="E30" s="1025" t="s">
        <v>78</v>
      </c>
      <c r="F30" s="1025"/>
      <c r="G30" s="35"/>
      <c r="H30" s="35"/>
      <c r="J30" s="108"/>
    </row>
    <row r="31" spans="1:26" x14ac:dyDescent="0.25">
      <c r="E31" s="16" t="s">
        <v>74</v>
      </c>
      <c r="F31" s="19"/>
      <c r="G31" s="18"/>
      <c r="H31" s="16" t="s">
        <v>75</v>
      </c>
      <c r="J31" s="108"/>
    </row>
    <row r="32" spans="1:26" x14ac:dyDescent="0.25">
      <c r="F32" s="19"/>
      <c r="G32" s="18"/>
      <c r="H32" s="18"/>
      <c r="J32" s="108"/>
    </row>
    <row r="33" spans="5:26" x14ac:dyDescent="0.25">
      <c r="E33" s="1025" t="s">
        <v>79</v>
      </c>
      <c r="F33" s="1025"/>
      <c r="G33" s="35"/>
      <c r="H33" s="35"/>
    </row>
    <row r="34" spans="5:26" x14ac:dyDescent="0.25">
      <c r="E34" s="16" t="s">
        <v>74</v>
      </c>
      <c r="H34" s="16" t="s">
        <v>75</v>
      </c>
    </row>
    <row r="35" spans="5:26" s="20" customFormat="1" ht="15.75" hidden="1" customHeight="1" x14ac:dyDescent="0.25">
      <c r="G35" s="20" t="s">
        <v>80</v>
      </c>
      <c r="I35" s="95">
        <v>48741854.939999998</v>
      </c>
      <c r="J35" s="96"/>
      <c r="K35" s="96"/>
      <c r="L35" s="96">
        <v>0</v>
      </c>
      <c r="M35" s="96"/>
      <c r="N35" s="96">
        <v>0</v>
      </c>
      <c r="O35" s="97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5:26" x14ac:dyDescent="0.25">
      <c r="I36" s="20"/>
      <c r="O36" s="97"/>
    </row>
  </sheetData>
  <mergeCells count="4">
    <mergeCell ref="E24:F24"/>
    <mergeCell ref="E27:F27"/>
    <mergeCell ref="E30:F30"/>
    <mergeCell ref="E33:F33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workbookViewId="0">
      <selection activeCell="A12" sqref="A12:I12"/>
    </sheetView>
  </sheetViews>
  <sheetFormatPr defaultRowHeight="15" x14ac:dyDescent="0.25"/>
  <cols>
    <col min="1" max="1" width="10.28515625" customWidth="1"/>
    <col min="2" max="4" width="13.85546875" customWidth="1"/>
    <col min="5" max="5" width="45.42578125" customWidth="1"/>
    <col min="6" max="6" width="14.42578125" customWidth="1"/>
    <col min="7" max="7" width="15.28515625" customWidth="1"/>
    <col min="8" max="8" width="31.42578125" customWidth="1"/>
    <col min="9" max="9" width="29.28515625" customWidth="1"/>
    <col min="10" max="10" width="14.7109375" customWidth="1"/>
    <col min="11" max="11" width="15.28515625" customWidth="1"/>
    <col min="12" max="12" width="15.42578125" customWidth="1"/>
    <col min="13" max="15" width="15.28515625" customWidth="1"/>
  </cols>
  <sheetData>
    <row r="2" spans="1:15" ht="5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027" t="s">
        <v>9</v>
      </c>
      <c r="K2" s="1028"/>
      <c r="L2" s="1027" t="s">
        <v>10</v>
      </c>
      <c r="M2" s="1028"/>
      <c r="N2" s="1027" t="s">
        <v>11</v>
      </c>
      <c r="O2" s="1028"/>
    </row>
    <row r="3" spans="1:15" x14ac:dyDescent="0.25">
      <c r="A3" s="1029" t="s">
        <v>12</v>
      </c>
      <c r="B3" s="1029"/>
      <c r="C3" s="1029"/>
      <c r="D3" s="1029"/>
      <c r="E3" s="1029"/>
      <c r="F3" s="1029"/>
      <c r="G3" s="1029"/>
      <c r="H3" s="1029"/>
      <c r="I3" s="1030"/>
      <c r="J3" s="3" t="s">
        <v>13</v>
      </c>
      <c r="K3" s="3" t="s">
        <v>14</v>
      </c>
      <c r="L3" s="3" t="s">
        <v>13</v>
      </c>
      <c r="M3" s="3" t="s">
        <v>14</v>
      </c>
      <c r="N3" s="3" t="s">
        <v>13</v>
      </c>
      <c r="O3" s="3" t="s">
        <v>14</v>
      </c>
    </row>
    <row r="4" spans="1:15" ht="22.5" x14ac:dyDescent="0.25">
      <c r="A4" s="4">
        <v>121</v>
      </c>
      <c r="B4" s="5" t="s">
        <v>15</v>
      </c>
      <c r="C4" s="5"/>
      <c r="D4" s="5"/>
      <c r="E4" s="5" t="s">
        <v>16</v>
      </c>
      <c r="F4" s="6">
        <v>8709007730</v>
      </c>
      <c r="G4" s="6">
        <v>870901001</v>
      </c>
      <c r="H4" s="5" t="s">
        <v>17</v>
      </c>
      <c r="I4" s="5" t="s">
        <v>17</v>
      </c>
      <c r="J4" s="7">
        <v>10</v>
      </c>
      <c r="K4" s="7">
        <v>1000</v>
      </c>
      <c r="L4" s="7">
        <v>2</v>
      </c>
      <c r="M4" s="7">
        <v>200</v>
      </c>
      <c r="N4" s="7"/>
      <c r="O4" s="7"/>
    </row>
    <row r="5" spans="1:15" x14ac:dyDescent="0.25">
      <c r="A5" s="4"/>
      <c r="B5" s="5"/>
      <c r="C5" s="5">
        <v>1</v>
      </c>
      <c r="D5" s="8">
        <v>41306</v>
      </c>
      <c r="E5" s="5" t="s">
        <v>16</v>
      </c>
      <c r="F5" s="6"/>
      <c r="G5" s="6"/>
      <c r="H5" s="5"/>
      <c r="I5" s="5"/>
      <c r="J5" s="7">
        <v>1</v>
      </c>
      <c r="K5" s="7">
        <v>5</v>
      </c>
      <c r="L5" s="7"/>
      <c r="M5" s="7"/>
      <c r="N5" s="7"/>
      <c r="O5" s="7"/>
    </row>
    <row r="6" spans="1:15" x14ac:dyDescent="0.25">
      <c r="A6" s="4"/>
      <c r="B6" s="5"/>
      <c r="C6" s="5">
        <v>2</v>
      </c>
      <c r="D6" s="8">
        <v>41334</v>
      </c>
      <c r="E6" s="5" t="s">
        <v>16</v>
      </c>
      <c r="F6" s="6"/>
      <c r="G6" s="6"/>
      <c r="H6" s="5"/>
      <c r="I6" s="5"/>
      <c r="J6" s="7"/>
      <c r="K6" s="7"/>
      <c r="L6" s="7">
        <v>4</v>
      </c>
      <c r="M6" s="7">
        <v>10</v>
      </c>
      <c r="N6" s="7"/>
      <c r="O6" s="7"/>
    </row>
    <row r="7" spans="1:15" x14ac:dyDescent="0.25">
      <c r="A7" s="4"/>
      <c r="B7" s="5"/>
      <c r="C7" s="5" t="s">
        <v>18</v>
      </c>
      <c r="D7" s="8"/>
      <c r="E7" s="5"/>
      <c r="F7" s="6"/>
      <c r="G7" s="6"/>
      <c r="H7" s="5"/>
      <c r="I7" s="5"/>
      <c r="J7" s="7"/>
      <c r="K7" s="7"/>
      <c r="L7" s="7"/>
      <c r="M7" s="7"/>
      <c r="N7" s="7"/>
      <c r="O7" s="7"/>
    </row>
    <row r="8" spans="1:15" x14ac:dyDescent="0.25">
      <c r="A8" s="4"/>
      <c r="B8" s="5"/>
      <c r="C8" s="5"/>
      <c r="D8" s="5"/>
      <c r="E8" s="5" t="s">
        <v>18</v>
      </c>
      <c r="F8" s="6"/>
      <c r="G8" s="6"/>
      <c r="H8" s="5"/>
      <c r="I8" s="5"/>
      <c r="J8" s="7"/>
      <c r="K8" s="7"/>
      <c r="L8" s="7"/>
      <c r="M8" s="7"/>
      <c r="N8" s="7"/>
      <c r="O8" s="7"/>
    </row>
    <row r="9" spans="1:15" x14ac:dyDescent="0.25">
      <c r="A9" s="1026" t="s">
        <v>19</v>
      </c>
      <c r="B9" s="1026"/>
      <c r="C9" s="1026"/>
      <c r="D9" s="1026"/>
      <c r="E9" s="1026"/>
      <c r="F9" s="1026"/>
      <c r="G9" s="1026"/>
      <c r="H9" s="1026"/>
      <c r="I9" s="1026"/>
      <c r="J9" s="7"/>
      <c r="K9" s="7"/>
      <c r="L9" s="7"/>
      <c r="M9" s="7"/>
      <c r="N9" s="7"/>
      <c r="O9" s="7"/>
    </row>
    <row r="10" spans="1:15" x14ac:dyDescent="0.25">
      <c r="A10" s="1031" t="s">
        <v>20</v>
      </c>
      <c r="B10" s="1031"/>
      <c r="C10" s="1031"/>
      <c r="D10" s="1031"/>
      <c r="E10" s="1031"/>
      <c r="F10" s="1031"/>
      <c r="G10" s="1031"/>
      <c r="H10" s="1031"/>
      <c r="I10" s="1031"/>
      <c r="J10" s="7"/>
      <c r="K10" s="7"/>
      <c r="L10" s="7"/>
      <c r="M10" s="7"/>
      <c r="N10" s="7"/>
      <c r="O10" s="7"/>
    </row>
    <row r="11" spans="1:15" ht="23.25" customHeight="1" x14ac:dyDescent="0.25">
      <c r="A11" s="9"/>
      <c r="B11" s="5"/>
      <c r="C11" s="5"/>
      <c r="D11" s="5"/>
      <c r="E11" s="5" t="s">
        <v>21</v>
      </c>
      <c r="F11" s="6"/>
      <c r="G11" s="6"/>
      <c r="H11" s="5"/>
      <c r="I11" s="5"/>
      <c r="J11" s="7"/>
      <c r="K11" s="7"/>
      <c r="L11" s="7"/>
      <c r="M11" s="7"/>
      <c r="N11" s="7"/>
      <c r="O11" s="7"/>
    </row>
    <row r="12" spans="1:15" x14ac:dyDescent="0.25">
      <c r="A12" s="1031" t="s">
        <v>22</v>
      </c>
      <c r="B12" s="1031"/>
      <c r="C12" s="1031"/>
      <c r="D12" s="1031"/>
      <c r="E12" s="1031"/>
      <c r="F12" s="1031"/>
      <c r="G12" s="1031"/>
      <c r="H12" s="1031"/>
      <c r="I12" s="1031"/>
      <c r="J12" s="7"/>
      <c r="K12" s="7"/>
      <c r="L12" s="7"/>
      <c r="M12" s="7"/>
      <c r="N12" s="7"/>
      <c r="O12" s="7"/>
    </row>
    <row r="13" spans="1:15" x14ac:dyDescent="0.25">
      <c r="A13" s="10"/>
      <c r="B13" s="5"/>
      <c r="C13" s="5"/>
      <c r="D13" s="5"/>
      <c r="E13" s="5" t="s">
        <v>18</v>
      </c>
      <c r="F13" s="6"/>
      <c r="G13" s="6"/>
      <c r="H13" s="5"/>
      <c r="I13" s="5"/>
      <c r="J13" s="7"/>
      <c r="K13" s="7"/>
      <c r="L13" s="7"/>
      <c r="M13" s="7"/>
      <c r="N13" s="7"/>
      <c r="O13" s="7"/>
    </row>
    <row r="14" spans="1:15" x14ac:dyDescent="0.25">
      <c r="A14" s="1031" t="s">
        <v>23</v>
      </c>
      <c r="B14" s="1031"/>
      <c r="C14" s="1031"/>
      <c r="D14" s="1031"/>
      <c r="E14" s="1031"/>
      <c r="F14" s="1031"/>
      <c r="G14" s="1031"/>
      <c r="H14" s="1031"/>
      <c r="I14" s="1031"/>
      <c r="J14" s="7"/>
      <c r="K14" s="7"/>
      <c r="L14" s="7"/>
      <c r="M14" s="7"/>
      <c r="N14" s="7"/>
      <c r="O14" s="7"/>
    </row>
    <row r="15" spans="1:15" x14ac:dyDescent="0.25">
      <c r="A15" s="11"/>
      <c r="B15" s="5"/>
      <c r="C15" s="5"/>
      <c r="D15" s="5"/>
      <c r="E15" s="5" t="s">
        <v>18</v>
      </c>
      <c r="F15" s="6"/>
      <c r="G15" s="6"/>
      <c r="H15" s="5"/>
      <c r="I15" s="5"/>
      <c r="J15" s="7"/>
      <c r="K15" s="7"/>
      <c r="L15" s="7"/>
      <c r="M15" s="7"/>
      <c r="N15" s="7"/>
      <c r="O15" s="7"/>
    </row>
    <row r="16" spans="1:15" x14ac:dyDescent="0.25">
      <c r="A16" s="1031" t="s">
        <v>24</v>
      </c>
      <c r="B16" s="1031"/>
      <c r="C16" s="1031"/>
      <c r="D16" s="1031"/>
      <c r="E16" s="1031"/>
      <c r="F16" s="1031"/>
      <c r="G16" s="1031"/>
      <c r="H16" s="1031"/>
      <c r="I16" s="1031"/>
      <c r="J16" s="7"/>
      <c r="K16" s="7"/>
      <c r="L16" s="7"/>
      <c r="M16" s="7"/>
      <c r="N16" s="7"/>
      <c r="O16" s="7"/>
    </row>
    <row r="17" spans="1:15" x14ac:dyDescent="0.25">
      <c r="A17" s="10"/>
      <c r="B17" s="5"/>
      <c r="C17" s="5"/>
      <c r="D17" s="5"/>
      <c r="E17" s="5" t="s">
        <v>18</v>
      </c>
      <c r="F17" s="6"/>
      <c r="G17" s="6"/>
      <c r="H17" s="5"/>
      <c r="I17" s="5"/>
      <c r="J17" s="7"/>
      <c r="K17" s="7"/>
      <c r="L17" s="7"/>
      <c r="M17" s="7"/>
      <c r="N17" s="7"/>
      <c r="O17" s="7"/>
    </row>
    <row r="18" spans="1:15" x14ac:dyDescent="0.25">
      <c r="A18" s="1032" t="s">
        <v>25</v>
      </c>
      <c r="B18" s="1032"/>
      <c r="C18" s="1032"/>
      <c r="D18" s="1032"/>
      <c r="E18" s="1032"/>
      <c r="F18" s="1032"/>
      <c r="G18" s="1032"/>
      <c r="H18" s="1032"/>
      <c r="I18" s="1032"/>
      <c r="J18" s="7"/>
      <c r="K18" s="7"/>
      <c r="L18" s="7"/>
      <c r="M18" s="7"/>
      <c r="N18" s="7"/>
      <c r="O18" s="7"/>
    </row>
    <row r="19" spans="1:15" x14ac:dyDescent="0.25">
      <c r="A19" s="12"/>
      <c r="B19" s="5"/>
      <c r="C19" s="5"/>
      <c r="D19" s="5"/>
      <c r="E19" s="5" t="s">
        <v>18</v>
      </c>
      <c r="F19" s="6"/>
      <c r="G19" s="6"/>
      <c r="H19" s="5"/>
      <c r="I19" s="5"/>
      <c r="J19" s="7"/>
      <c r="K19" s="7"/>
      <c r="L19" s="7"/>
      <c r="M19" s="7"/>
      <c r="N19" s="7"/>
      <c r="O19" s="7"/>
    </row>
    <row r="20" spans="1:15" x14ac:dyDescent="0.25">
      <c r="A20" s="1026" t="s">
        <v>26</v>
      </c>
      <c r="B20" s="1026"/>
      <c r="C20" s="1026"/>
      <c r="D20" s="1026"/>
      <c r="E20" s="1026"/>
      <c r="F20" s="1026"/>
      <c r="G20" s="1026"/>
      <c r="H20" s="1026"/>
      <c r="I20" s="1026"/>
      <c r="J20" s="7"/>
      <c r="K20" s="7"/>
      <c r="L20" s="7"/>
      <c r="M20" s="7"/>
      <c r="N20" s="7"/>
      <c r="O20" s="7"/>
    </row>
    <row r="21" spans="1:15" x14ac:dyDescent="0.25">
      <c r="A21" s="13"/>
      <c r="B21" s="5"/>
      <c r="C21" s="5"/>
      <c r="D21" s="5"/>
      <c r="E21" s="5" t="s">
        <v>18</v>
      </c>
      <c r="F21" s="6"/>
      <c r="G21" s="6"/>
      <c r="H21" s="5"/>
      <c r="I21" s="5"/>
      <c r="J21" s="7"/>
      <c r="K21" s="7"/>
      <c r="L21" s="7"/>
      <c r="M21" s="7"/>
      <c r="N21" s="7"/>
      <c r="O21" s="7"/>
    </row>
    <row r="22" spans="1:15" x14ac:dyDescent="0.25">
      <c r="A22" s="1026" t="s">
        <v>27</v>
      </c>
      <c r="B22" s="1026"/>
      <c r="C22" s="1026"/>
      <c r="D22" s="1026"/>
      <c r="E22" s="1026"/>
      <c r="F22" s="1026"/>
      <c r="G22" s="1026"/>
      <c r="H22" s="1026"/>
      <c r="I22" s="1026"/>
      <c r="J22" s="7"/>
      <c r="K22" s="7"/>
      <c r="L22" s="7"/>
      <c r="M22" s="7"/>
      <c r="N22" s="7"/>
      <c r="O22" s="7"/>
    </row>
    <row r="23" spans="1:15" x14ac:dyDescent="0.25">
      <c r="A23" s="4"/>
      <c r="B23" s="5"/>
      <c r="C23" s="5"/>
      <c r="D23" s="5"/>
      <c r="E23" s="5" t="s">
        <v>18</v>
      </c>
      <c r="F23" s="6"/>
      <c r="G23" s="5"/>
      <c r="H23" s="5"/>
      <c r="I23" s="5"/>
      <c r="J23" s="7"/>
      <c r="K23" s="7"/>
      <c r="L23" s="7"/>
      <c r="M23" s="7"/>
      <c r="N23" s="7"/>
      <c r="O23" s="7"/>
    </row>
    <row r="24" spans="1:15" x14ac:dyDescent="0.25">
      <c r="A24" s="1026" t="s">
        <v>28</v>
      </c>
      <c r="B24" s="1026"/>
      <c r="C24" s="1026"/>
      <c r="D24" s="1026"/>
      <c r="E24" s="1026"/>
      <c r="F24" s="1026"/>
      <c r="G24" s="1026"/>
      <c r="H24" s="1026"/>
      <c r="I24" s="1026"/>
      <c r="J24" s="7"/>
      <c r="K24" s="7"/>
      <c r="L24" s="7"/>
      <c r="M24" s="7"/>
      <c r="N24" s="7"/>
      <c r="O24" s="7"/>
    </row>
    <row r="25" spans="1:15" x14ac:dyDescent="0.25">
      <c r="A25" s="4"/>
      <c r="B25" s="5"/>
      <c r="C25" s="5"/>
      <c r="D25" s="5"/>
      <c r="E25" s="5" t="s">
        <v>18</v>
      </c>
      <c r="F25" s="5"/>
      <c r="G25" s="5"/>
      <c r="H25" s="5"/>
      <c r="I25" s="5"/>
      <c r="J25" s="7"/>
      <c r="K25" s="7"/>
      <c r="L25" s="7"/>
      <c r="M25" s="7"/>
      <c r="N25" s="7"/>
      <c r="O25" s="7"/>
    </row>
    <row r="26" spans="1:15" x14ac:dyDescent="0.25">
      <c r="A26" s="1026" t="s">
        <v>29</v>
      </c>
      <c r="B26" s="1026"/>
      <c r="C26" s="1026"/>
      <c r="D26" s="1026"/>
      <c r="E26" s="1026"/>
      <c r="F26" s="1026"/>
      <c r="G26" s="1026"/>
      <c r="H26" s="1026"/>
      <c r="I26" s="1026"/>
      <c r="J26" s="7"/>
      <c r="K26" s="7"/>
      <c r="L26" s="7"/>
      <c r="M26" s="7"/>
      <c r="N26" s="7"/>
      <c r="O26" s="7"/>
    </row>
    <row r="27" spans="1:15" x14ac:dyDescent="0.25">
      <c r="A27" s="4"/>
      <c r="B27" s="5"/>
      <c r="C27" s="5"/>
      <c r="D27" s="5"/>
      <c r="E27" s="5" t="s">
        <v>18</v>
      </c>
      <c r="F27" s="6"/>
      <c r="G27" s="6"/>
      <c r="H27" s="5"/>
      <c r="I27" s="5"/>
      <c r="J27" s="7"/>
      <c r="K27" s="7"/>
      <c r="L27" s="7"/>
      <c r="M27" s="7"/>
      <c r="N27" s="7"/>
      <c r="O27" s="7"/>
    </row>
    <row r="28" spans="1:15" x14ac:dyDescent="0.25">
      <c r="A28" s="1026" t="s">
        <v>30</v>
      </c>
      <c r="B28" s="1026"/>
      <c r="C28" s="1026"/>
      <c r="D28" s="1026"/>
      <c r="E28" s="1026"/>
      <c r="F28" s="1026"/>
      <c r="G28" s="1026"/>
      <c r="H28" s="1026"/>
      <c r="I28" s="1026"/>
      <c r="J28" s="7"/>
      <c r="K28" s="7"/>
      <c r="L28" s="7"/>
      <c r="M28" s="7"/>
      <c r="N28" s="7"/>
      <c r="O28" s="7"/>
    </row>
    <row r="29" spans="1:15" x14ac:dyDescent="0.25">
      <c r="A29" s="1031" t="s">
        <v>31</v>
      </c>
      <c r="B29" s="1031"/>
      <c r="C29" s="1031"/>
      <c r="D29" s="1031"/>
      <c r="E29" s="1031"/>
      <c r="F29" s="1031"/>
      <c r="G29" s="1031"/>
      <c r="H29" s="1031"/>
      <c r="I29" s="1031"/>
      <c r="J29" s="7"/>
      <c r="K29" s="7"/>
      <c r="L29" s="7"/>
      <c r="M29" s="7"/>
      <c r="N29" s="7"/>
      <c r="O29" s="7"/>
    </row>
    <row r="30" spans="1:15" x14ac:dyDescent="0.25">
      <c r="A30" s="10"/>
      <c r="B30" s="5"/>
      <c r="C30" s="5"/>
      <c r="D30" s="5"/>
      <c r="E30" s="5" t="s">
        <v>18</v>
      </c>
      <c r="F30" s="6"/>
      <c r="G30" s="6"/>
      <c r="H30" s="5"/>
      <c r="I30" s="5"/>
      <c r="J30" s="7"/>
      <c r="K30" s="7"/>
      <c r="L30" s="7"/>
      <c r="M30" s="7"/>
      <c r="N30" s="7"/>
      <c r="O30" s="7"/>
    </row>
    <row r="31" spans="1:15" x14ac:dyDescent="0.25">
      <c r="A31" s="1031" t="s">
        <v>32</v>
      </c>
      <c r="B31" s="1031"/>
      <c r="C31" s="1031"/>
      <c r="D31" s="1031"/>
      <c r="E31" s="1031"/>
      <c r="F31" s="1031"/>
      <c r="G31" s="1031"/>
      <c r="H31" s="1031"/>
      <c r="I31" s="1031"/>
      <c r="J31" s="7"/>
      <c r="K31" s="7"/>
      <c r="L31" s="7"/>
      <c r="M31" s="7"/>
      <c r="N31" s="7"/>
      <c r="O31" s="7"/>
    </row>
    <row r="32" spans="1:15" x14ac:dyDescent="0.25">
      <c r="A32" s="10"/>
      <c r="B32" s="5"/>
      <c r="C32" s="5"/>
      <c r="D32" s="5"/>
      <c r="E32" s="5" t="s">
        <v>18</v>
      </c>
      <c r="F32" s="6"/>
      <c r="G32" s="6"/>
      <c r="H32" s="5"/>
      <c r="I32" s="5"/>
      <c r="J32" s="7"/>
      <c r="K32" s="7"/>
      <c r="L32" s="7"/>
      <c r="M32" s="7"/>
      <c r="N32" s="7"/>
      <c r="O32" s="7"/>
    </row>
    <row r="33" spans="1:15" x14ac:dyDescent="0.25">
      <c r="A33" s="1031" t="s">
        <v>33</v>
      </c>
      <c r="B33" s="1031"/>
      <c r="C33" s="1031"/>
      <c r="D33" s="1031"/>
      <c r="E33" s="1031"/>
      <c r="F33" s="1031"/>
      <c r="G33" s="1031"/>
      <c r="H33" s="1031"/>
      <c r="I33" s="1031"/>
      <c r="J33" s="7"/>
      <c r="K33" s="7"/>
      <c r="L33" s="7"/>
      <c r="M33" s="7"/>
      <c r="N33" s="7"/>
      <c r="O33" s="7"/>
    </row>
    <row r="34" spans="1:15" x14ac:dyDescent="0.25">
      <c r="A34" s="10"/>
      <c r="B34" s="5"/>
      <c r="C34" s="5"/>
      <c r="D34" s="5"/>
      <c r="E34" s="5" t="s">
        <v>18</v>
      </c>
      <c r="F34" s="6"/>
      <c r="G34" s="6"/>
      <c r="H34" s="5"/>
      <c r="I34" s="5"/>
      <c r="J34" s="7"/>
      <c r="K34" s="7"/>
      <c r="L34" s="7"/>
      <c r="M34" s="7"/>
      <c r="N34" s="7"/>
      <c r="O34" s="7"/>
    </row>
    <row r="35" spans="1:15" x14ac:dyDescent="0.25">
      <c r="A35" s="1031" t="s">
        <v>34</v>
      </c>
      <c r="B35" s="1031"/>
      <c r="C35" s="1031"/>
      <c r="D35" s="1031"/>
      <c r="E35" s="1031"/>
      <c r="F35" s="1031"/>
      <c r="G35" s="1031"/>
      <c r="H35" s="1031"/>
      <c r="I35" s="1031"/>
      <c r="J35" s="7"/>
      <c r="K35" s="7"/>
      <c r="L35" s="7"/>
      <c r="M35" s="7"/>
      <c r="N35" s="7"/>
      <c r="O35" s="7"/>
    </row>
    <row r="36" spans="1:15" x14ac:dyDescent="0.25">
      <c r="A36" s="10"/>
      <c r="B36" s="5"/>
      <c r="C36" s="5"/>
      <c r="D36" s="5"/>
      <c r="E36" s="5" t="s">
        <v>18</v>
      </c>
      <c r="F36" s="6"/>
      <c r="G36" s="6"/>
      <c r="H36" s="5"/>
      <c r="I36" s="5"/>
      <c r="J36" s="7"/>
      <c r="K36" s="7"/>
      <c r="L36" s="7"/>
      <c r="M36" s="7"/>
      <c r="N36" s="7"/>
      <c r="O36" s="7"/>
    </row>
    <row r="37" spans="1:15" x14ac:dyDescent="0.25">
      <c r="A37" s="1031" t="s">
        <v>35</v>
      </c>
      <c r="B37" s="1031"/>
      <c r="C37" s="1031"/>
      <c r="D37" s="1031"/>
      <c r="E37" s="1031"/>
      <c r="F37" s="1031"/>
      <c r="G37" s="1031"/>
      <c r="H37" s="1031"/>
      <c r="I37" s="1031"/>
      <c r="J37" s="7"/>
      <c r="K37" s="7"/>
      <c r="L37" s="7"/>
      <c r="M37" s="7"/>
      <c r="N37" s="7"/>
      <c r="O37" s="7"/>
    </row>
    <row r="38" spans="1:15" x14ac:dyDescent="0.25">
      <c r="A38" s="11"/>
      <c r="B38" s="5"/>
      <c r="C38" s="5"/>
      <c r="D38" s="5"/>
      <c r="E38" s="5" t="s">
        <v>18</v>
      </c>
      <c r="F38" s="6"/>
      <c r="G38" s="6"/>
      <c r="H38" s="5"/>
      <c r="I38" s="5"/>
      <c r="J38" s="7"/>
      <c r="K38" s="7"/>
      <c r="L38" s="7"/>
      <c r="M38" s="7"/>
      <c r="N38" s="7"/>
      <c r="O38" s="7"/>
    </row>
    <row r="39" spans="1:15" x14ac:dyDescent="0.25">
      <c r="A39" s="1026" t="s">
        <v>36</v>
      </c>
      <c r="B39" s="1026"/>
      <c r="C39" s="1026"/>
      <c r="D39" s="1026"/>
      <c r="E39" s="1026"/>
      <c r="F39" s="1026"/>
      <c r="G39" s="1026"/>
      <c r="H39" s="1026"/>
      <c r="I39" s="1026"/>
      <c r="J39" s="7"/>
      <c r="K39" s="7"/>
      <c r="L39" s="7"/>
      <c r="M39" s="7"/>
      <c r="N39" s="7"/>
      <c r="O39" s="7"/>
    </row>
    <row r="40" spans="1:15" x14ac:dyDescent="0.25">
      <c r="A40" s="4"/>
      <c r="B40" s="5"/>
      <c r="C40" s="5"/>
      <c r="D40" s="5"/>
      <c r="E40" s="5" t="s">
        <v>18</v>
      </c>
      <c r="F40" s="6"/>
      <c r="G40" s="5"/>
      <c r="H40" s="5"/>
      <c r="I40" s="5"/>
      <c r="J40" s="7"/>
      <c r="K40" s="7"/>
      <c r="L40" s="7"/>
      <c r="M40" s="7"/>
      <c r="N40" s="7"/>
      <c r="O40" s="7"/>
    </row>
    <row r="41" spans="1:15" x14ac:dyDescent="0.25">
      <c r="A41" s="1026" t="s">
        <v>37</v>
      </c>
      <c r="B41" s="1026"/>
      <c r="C41" s="1026"/>
      <c r="D41" s="1026"/>
      <c r="E41" s="1026"/>
      <c r="F41" s="1026"/>
      <c r="G41" s="1026"/>
      <c r="H41" s="1026"/>
      <c r="I41" s="1026"/>
      <c r="J41" s="7"/>
      <c r="K41" s="7"/>
      <c r="L41" s="7"/>
      <c r="M41" s="7"/>
      <c r="N41" s="7"/>
      <c r="O41" s="7"/>
    </row>
    <row r="42" spans="1:15" x14ac:dyDescent="0.25">
      <c r="A42" s="14"/>
      <c r="B42" s="5"/>
      <c r="C42" s="5"/>
      <c r="D42" s="5"/>
      <c r="E42" s="5" t="s">
        <v>18</v>
      </c>
      <c r="F42" s="6"/>
      <c r="G42" s="6"/>
      <c r="H42" s="5"/>
      <c r="I42" s="5"/>
      <c r="J42" s="7"/>
      <c r="K42" s="7"/>
      <c r="L42" s="7"/>
      <c r="M42" s="7"/>
      <c r="N42" s="7"/>
      <c r="O42" s="7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</row>
  </sheetData>
  <mergeCells count="22">
    <mergeCell ref="A35:I35"/>
    <mergeCell ref="A37:I37"/>
    <mergeCell ref="A39:I39"/>
    <mergeCell ref="A41:I41"/>
    <mergeCell ref="A24:I24"/>
    <mergeCell ref="A26:I26"/>
    <mergeCell ref="A28:I28"/>
    <mergeCell ref="A29:I29"/>
    <mergeCell ref="A31:I31"/>
    <mergeCell ref="A33:I33"/>
    <mergeCell ref="A22:I22"/>
    <mergeCell ref="J2:K2"/>
    <mergeCell ref="L2:M2"/>
    <mergeCell ref="N2:O2"/>
    <mergeCell ref="A3:I3"/>
    <mergeCell ref="A9:I9"/>
    <mergeCell ref="A10:I10"/>
    <mergeCell ref="A12:I12"/>
    <mergeCell ref="A14:I14"/>
    <mergeCell ref="A16:I16"/>
    <mergeCell ref="A18:I18"/>
    <mergeCell ref="A20:I20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РЭ_5</vt:lpstr>
      <vt:lpstr>РЭ_2</vt:lpstr>
      <vt:lpstr>_Свод по ФБ</vt:lpstr>
      <vt:lpstr>ф46ЭЭ</vt:lpstr>
      <vt:lpstr>ПРИЛОЖЕНИЕ 46ЭЭ</vt:lpstr>
      <vt:lpstr>Инвентаризация Дт-ка</vt:lpstr>
      <vt:lpstr>Инвентаризация Кт-ка</vt:lpstr>
      <vt:lpstr>Договорные величины</vt:lpstr>
      <vt:lpstr>Лист1</vt:lpstr>
      <vt:lpstr>Лист2</vt:lpstr>
      <vt:lpstr>Лист3</vt:lpstr>
      <vt:lpstr>'_Свод по ФБ'!Заголовки_для_печати</vt:lpstr>
      <vt:lpstr>РЭ_2!Заголовки_для_печати</vt:lpstr>
      <vt:lpstr>РЭ_5!Область_печати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2014-02-05T05:19:13Z</dcterms:modified>
</cp:coreProperties>
</file>