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aveExternalLinkValues="0" codeName="ThisWorkbook"/>
  <bookViews>
    <workbookView xWindow="-15" yWindow="105" windowWidth="10800" windowHeight="8925" tabRatio="783" firstSheet="2" activeTab="15"/>
  </bookViews>
  <sheets>
    <sheet name="содержание" sheetId="3" r:id="rId1"/>
    <sheet name="о компании" sheetId="4" r:id="rId2"/>
    <sheet name="спецификация группы" sheetId="31" r:id="rId3"/>
    <sheet name="отчет руководства" sheetId="5" r:id="rId4"/>
    <sheet name="Трансформация" sheetId="37" state="hidden" r:id="rId5"/>
    <sheet name="Корректировки" sheetId="36" state="hidden" r:id="rId6"/>
    <sheet name="отчет о прибылях убытках" sheetId="6" r:id="rId7"/>
    <sheet name="Баланс - актив" sheetId="7" r:id="rId8"/>
    <sheet name="Баланс - пассив" sheetId="8" r:id="rId9"/>
    <sheet name="движение капитала" sheetId="10" r:id="rId10"/>
    <sheet name="методы" sheetId="33" r:id="rId11"/>
    <sheet name="прил. приб- убытки" sheetId="12" r:id="rId12"/>
    <sheet name="п. 9 прим. ОС" sheetId="28" r:id="rId13"/>
    <sheet name="п. 10-34 прим. баланс" sheetId="29" r:id="rId14"/>
    <sheet name="доп прим." sheetId="35" r:id="rId15"/>
    <sheet name="склад" sheetId="34" r:id="rId16"/>
    <sheet name="Лист1" sheetId="38" r:id="rId17"/>
  </sheets>
  <definedNames>
    <definedName name="_Ref486134045">#REF!</definedName>
    <definedName name="_Ref486134052">'прил. приб- убытки'!#REF!</definedName>
    <definedName name="_Ref486134063">'прил. приб- убытки'!#REF!</definedName>
    <definedName name="_Ref486134071">'прил. приб- убытки'!#REF!</definedName>
    <definedName name="_Ref486134085">'прил. приб- убытки'!#REF!</definedName>
    <definedName name="_Ref486134106">'прил. приб- убытки'!#REF!</definedName>
    <definedName name="_Ref486134131">'прил. приб- убытки'!#REF!</definedName>
    <definedName name="_Ref486134143">'прил. приб- убытки'!#REF!</definedName>
    <definedName name="_Ref486134150">'прил. приб- убытки'!#REF!</definedName>
    <definedName name="_Ref486134207">'прил. приб- убытки'!#REF!</definedName>
    <definedName name="_Ref486134215">'прил. приб- убытки'!#REF!</definedName>
    <definedName name="_Ref486134228">'прил. приб- убытки'!#REF!</definedName>
    <definedName name="_Ref486134242">'прил. приб- убытки'!#REF!</definedName>
    <definedName name="_Ref486134254">'прил. приб- убытки'!#REF!</definedName>
    <definedName name="_Ref486134527">#REF!</definedName>
    <definedName name="_Ref486134553">'п. 9 прим. ОС'!$B$1</definedName>
    <definedName name="_Ref486134585">'п. 10-34 прим. баланс'!#REF!</definedName>
    <definedName name="_Ref486134637">'п. 10-34 прим. баланс'!#REF!</definedName>
    <definedName name="_Ref486134663">'п. 10-34 прим. баланс'!#REF!</definedName>
    <definedName name="_Ref486134720">'п. 10-34 прим. баланс'!#REF!</definedName>
    <definedName name="_Ref486134740">'п. 10-34 прим. баланс'!#REF!</definedName>
    <definedName name="_Ref486134749">'п. 10-34 прим. баланс'!#REF!</definedName>
    <definedName name="_Ref486134767">'п. 10-34 прим. баланс'!#REF!</definedName>
    <definedName name="_Ref486134791">'п. 10-34 прим. баланс'!#REF!</definedName>
    <definedName name="_Ref486134809">'п. 10-34 прим. баланс'!#REF!</definedName>
    <definedName name="_Ref486134839">'п. 10-34 прим. баланс'!#REF!</definedName>
    <definedName name="_Ref486134850">'п. 10-34 прим. баланс'!#REF!</definedName>
    <definedName name="_Ref486134862">'п. 10-34 прим. баланс'!#REF!</definedName>
    <definedName name="_Ref486134934">'п. 10-34 прим. баланс'!#REF!</definedName>
    <definedName name="_Ref486134948">'п. 10-34 прим. баланс'!#REF!</definedName>
    <definedName name="_Ref486134971">'п. 10-34 прим. баланс'!$C$250</definedName>
    <definedName name="_Ref486134994">'п. 10-34 прим. баланс'!#REF!</definedName>
    <definedName name="_Ref486135005">#REF!</definedName>
    <definedName name="_Ref486135026">'п. 10-34 прим. баланс'!#REF!</definedName>
    <definedName name="_Ref486135042">'п. 10-34 прим. баланс'!#REF!</definedName>
    <definedName name="_Ref486135061">'п. 10-34 прим. баланс'!#REF!</definedName>
    <definedName name="_Ref486135082">'п. 10-34 прим. баланс'!#REF!</definedName>
    <definedName name="_Ref486135093">'п. 10-34 прим. баланс'!#REF!</definedName>
    <definedName name="_Ref486135106">'п. 10-34 прим. баланс'!#REF!</definedName>
    <definedName name="_Ref486135123">'п. 10-34 прим. баланс'!#REF!</definedName>
    <definedName name="_Ref486135129">'п. 10-34 прим. баланс'!#REF!</definedName>
    <definedName name="_Ref486135138">'п. 10-34 прим. баланс'!#REF!</definedName>
    <definedName name="BuiltIn_Criteria">#REF!</definedName>
    <definedName name="BuiltIn_Print_Area">'Баланс - актив'!$A$2:$E$52</definedName>
    <definedName name="BuiltIn_Print_Area___0">'отчет руководства'!$A$2:$A$17</definedName>
    <definedName name="OLE_LINK13" localSheetId="13">'п. 10-34 прим. баланс'!$B$282</definedName>
    <definedName name="OLE_LINK19" localSheetId="13">'п. 10-34 прим. баланс'!$B$352</definedName>
    <definedName name="_xlnm.Print_Area" localSheetId="7">'Баланс - актив'!$A$1:$E$57</definedName>
    <definedName name="_xlnm.Print_Area" localSheetId="8">'Баланс - пассив'!$A$1:$F$48</definedName>
    <definedName name="_xlnm.Print_Area" localSheetId="9">'движение капитала'!$A$2:$H$22</definedName>
    <definedName name="_xlnm.Print_Area" localSheetId="1">'о компании'!$A$1:$B$32</definedName>
    <definedName name="_xlnm.Print_Area" localSheetId="6">'отчет о прибылях убытках'!$A$1:$D$29</definedName>
    <definedName name="_xlnm.Print_Area" localSheetId="3">'отчет руководства'!$A$2:$A$17</definedName>
    <definedName name="_xlnm.Print_Area" localSheetId="13">'п. 10-34 прим. баланс'!$B$352:$I$373</definedName>
    <definedName name="_xlnm.Print_Area" localSheetId="12">'п. 9 прим. ОС'!$A$1:$J$23</definedName>
    <definedName name="_xlnm.Print_Area" localSheetId="11">'прил. приб- убытки'!$A$40:$D$66</definedName>
    <definedName name="_xlnm.Print_Area" localSheetId="0">содержание!$A$4:$C$35</definedName>
  </definedNames>
  <calcPr calcId="145621"/>
</workbook>
</file>

<file path=xl/calcChain.xml><?xml version="1.0" encoding="utf-8"?>
<calcChain xmlns="http://schemas.openxmlformats.org/spreadsheetml/2006/main">
  <c r="A1" i="10" l="1"/>
  <c r="D11" i="7" l="1"/>
  <c r="P406" i="29" l="1"/>
  <c r="O406" i="29"/>
  <c r="N406" i="29"/>
  <c r="O397" i="29"/>
  <c r="N397" i="29"/>
  <c r="R369" i="29"/>
  <c r="N349" i="29"/>
  <c r="P291" i="29"/>
  <c r="N291" i="29"/>
  <c r="P273" i="29"/>
  <c r="N273" i="29"/>
  <c r="P247" i="29"/>
  <c r="N247" i="29"/>
  <c r="P236" i="29"/>
  <c r="N224" i="29"/>
  <c r="Q164" i="29"/>
  <c r="P164" i="29"/>
  <c r="N164" i="29"/>
  <c r="N154" i="29"/>
  <c r="O142" i="29"/>
  <c r="N142" i="29"/>
  <c r="R126" i="29"/>
  <c r="O126" i="29"/>
  <c r="S125" i="29"/>
  <c r="S124" i="29"/>
  <c r="S123" i="29"/>
  <c r="S122" i="29"/>
  <c r="S121" i="29"/>
  <c r="S120" i="29"/>
  <c r="P111" i="29"/>
  <c r="O111" i="29"/>
  <c r="N111" i="29"/>
  <c r="P74" i="29"/>
  <c r="O74" i="29"/>
  <c r="S39" i="29"/>
  <c r="P39" i="29"/>
  <c r="S30" i="29"/>
  <c r="R30" i="29"/>
  <c r="O30" i="29"/>
  <c r="S18" i="29"/>
  <c r="R18" i="29"/>
  <c r="O18" i="29"/>
  <c r="E19" i="28" l="1"/>
  <c r="F19" i="28"/>
  <c r="J41" i="28"/>
  <c r="J34" i="28"/>
  <c r="D372" i="29"/>
  <c r="D371" i="29"/>
  <c r="E206" i="29"/>
  <c r="D440" i="29"/>
  <c r="D14" i="36"/>
  <c r="J472" i="29"/>
  <c r="I472" i="29"/>
  <c r="H472" i="29"/>
  <c r="G472" i="29"/>
  <c r="F472" i="29"/>
  <c r="E472" i="29"/>
  <c r="D472" i="29"/>
  <c r="I125" i="29"/>
  <c r="C80" i="12"/>
  <c r="H361" i="29"/>
  <c r="H48" i="37"/>
  <c r="H369" i="29"/>
  <c r="H17" i="37"/>
  <c r="H17" i="10"/>
  <c r="C66" i="12"/>
  <c r="H349" i="29"/>
  <c r="J37" i="37"/>
  <c r="D45" i="36"/>
  <c r="H127" i="37"/>
  <c r="D38" i="36"/>
  <c r="D23" i="36"/>
  <c r="H406" i="29"/>
  <c r="G406" i="29"/>
  <c r="F406" i="29"/>
  <c r="E406" i="29"/>
  <c r="D406" i="29"/>
  <c r="AS93" i="37"/>
  <c r="AS39" i="37"/>
  <c r="Q28" i="37"/>
  <c r="Q116" i="37"/>
  <c r="Q141" i="37" s="1"/>
  <c r="Q73" i="37" s="1"/>
  <c r="Q108" i="37" s="1"/>
  <c r="Q109" i="37" s="1"/>
  <c r="Q115" i="37"/>
  <c r="Q94" i="37"/>
  <c r="Q72" i="37"/>
  <c r="Q43" i="37"/>
  <c r="Q37" i="37"/>
  <c r="D47" i="36"/>
  <c r="P37" i="37" s="1"/>
  <c r="M77" i="37"/>
  <c r="M72" i="37"/>
  <c r="L72" i="37"/>
  <c r="N72" i="37"/>
  <c r="N28" i="37"/>
  <c r="N59" i="37" s="1"/>
  <c r="J53" i="37"/>
  <c r="K92" i="37"/>
  <c r="AS92" i="37" s="1"/>
  <c r="J52" i="37"/>
  <c r="AS52" i="37"/>
  <c r="M126" i="37"/>
  <c r="M141" i="37" s="1"/>
  <c r="M73" i="37" s="1"/>
  <c r="M108" i="37" s="1"/>
  <c r="C3" i="6"/>
  <c r="G1" i="37"/>
  <c r="H1" i="37"/>
  <c r="I1" i="37" s="1"/>
  <c r="J1" i="37" s="1"/>
  <c r="K1" i="37" s="1"/>
  <c r="L1" i="37" s="1"/>
  <c r="M1" i="37" s="1"/>
  <c r="N1" i="37" s="1"/>
  <c r="O1" i="37" s="1"/>
  <c r="P1" i="37" s="1"/>
  <c r="Q1" i="37" s="1"/>
  <c r="R1" i="37" s="1"/>
  <c r="S1" i="37" s="1"/>
  <c r="T1" i="37" s="1"/>
  <c r="U1" i="37" s="1"/>
  <c r="V1" i="37" s="1"/>
  <c r="W1" i="37" s="1"/>
  <c r="X1" i="37" s="1"/>
  <c r="Y1" i="37" s="1"/>
  <c r="Z1" i="37" s="1"/>
  <c r="AA1" i="37" s="1"/>
  <c r="AB1" i="37" s="1"/>
  <c r="AC1" i="37" s="1"/>
  <c r="AD1" i="37" s="1"/>
  <c r="AE1" i="37" s="1"/>
  <c r="AF1" i="37" s="1"/>
  <c r="AG1" i="37" s="1"/>
  <c r="AH1" i="37" s="1"/>
  <c r="AI1" i="37" s="1"/>
  <c r="AJ1" i="37" s="1"/>
  <c r="AK1" i="37" s="1"/>
  <c r="AL1" i="37" s="1"/>
  <c r="AM1" i="37" s="1"/>
  <c r="AO141" i="37"/>
  <c r="AO73" i="37"/>
  <c r="AO108" i="37" s="1"/>
  <c r="AO59" i="37"/>
  <c r="E3" i="8"/>
  <c r="D5" i="7"/>
  <c r="AD141" i="37"/>
  <c r="AC141" i="37"/>
  <c r="AC73" i="37" s="1"/>
  <c r="AC108" i="37" s="1"/>
  <c r="AC109" i="37" s="1"/>
  <c r="AB141" i="37"/>
  <c r="AA141" i="37"/>
  <c r="AA73" i="37" s="1"/>
  <c r="AA108" i="37" s="1"/>
  <c r="AA109" i="37" s="1"/>
  <c r="Z141" i="37"/>
  <c r="Y141" i="37"/>
  <c r="Y73" i="37" s="1"/>
  <c r="Y108" i="37" s="1"/>
  <c r="Y109" i="37" s="1"/>
  <c r="X141" i="37"/>
  <c r="W141" i="37"/>
  <c r="W73" i="37" s="1"/>
  <c r="W108" i="37" s="1"/>
  <c r="W109" i="37" s="1"/>
  <c r="V141" i="37"/>
  <c r="U141" i="37"/>
  <c r="U73" i="37" s="1"/>
  <c r="U108" i="37" s="1"/>
  <c r="U109" i="37" s="1"/>
  <c r="T141" i="37"/>
  <c r="S141" i="37"/>
  <c r="S73" i="37" s="1"/>
  <c r="S108" i="37" s="1"/>
  <c r="S109" i="37" s="1"/>
  <c r="AD73" i="37"/>
  <c r="AD108" i="37"/>
  <c r="AB73" i="37"/>
  <c r="AB108" i="37"/>
  <c r="Z73" i="37"/>
  <c r="Z108" i="37"/>
  <c r="X73" i="37"/>
  <c r="X108" i="37"/>
  <c r="V73" i="37"/>
  <c r="V108" i="37"/>
  <c r="T73" i="37"/>
  <c r="T108" i="37"/>
  <c r="AD59" i="37"/>
  <c r="AD109" i="37"/>
  <c r="AC59" i="37"/>
  <c r="AB59" i="37"/>
  <c r="AB109" i="37"/>
  <c r="AA59" i="37"/>
  <c r="Z59" i="37"/>
  <c r="Z109" i="37"/>
  <c r="Y59" i="37"/>
  <c r="X59" i="37"/>
  <c r="X109" i="37"/>
  <c r="W59" i="37"/>
  <c r="V59" i="37"/>
  <c r="V109" i="37"/>
  <c r="U59" i="37"/>
  <c r="T59" i="37"/>
  <c r="T109" i="37"/>
  <c r="S59" i="37"/>
  <c r="AJ141" i="37"/>
  <c r="AJ73" i="37"/>
  <c r="AJ108" i="37" s="1"/>
  <c r="AJ109" i="37" s="1"/>
  <c r="AI141" i="37"/>
  <c r="AI73" i="37" s="1"/>
  <c r="AI108" i="37" s="1"/>
  <c r="AH141" i="37"/>
  <c r="AH73" i="37"/>
  <c r="AH108" i="37" s="1"/>
  <c r="AH109" i="37" s="1"/>
  <c r="AG141" i="37"/>
  <c r="AG73" i="37" s="1"/>
  <c r="AG108" i="37" s="1"/>
  <c r="AG109" i="37" s="1"/>
  <c r="AF141" i="37"/>
  <c r="AF73" i="37"/>
  <c r="AF108" i="37" s="1"/>
  <c r="AE141" i="37"/>
  <c r="AE73" i="37" s="1"/>
  <c r="AE108" i="37" s="1"/>
  <c r="AE109" i="37" s="1"/>
  <c r="AJ59" i="37"/>
  <c r="AI59" i="37"/>
  <c r="AH59" i="37"/>
  <c r="AG59" i="37"/>
  <c r="AF59" i="37"/>
  <c r="AE59" i="37"/>
  <c r="AM141" i="37"/>
  <c r="AM73" i="37"/>
  <c r="AM108" i="37" s="1"/>
  <c r="AM109" i="37" s="1"/>
  <c r="AL141" i="37"/>
  <c r="AL73" i="37" s="1"/>
  <c r="AL108" i="37" s="1"/>
  <c r="AK141" i="37"/>
  <c r="AK73" i="37"/>
  <c r="AK108" i="37" s="1"/>
  <c r="AM59" i="37"/>
  <c r="AL59" i="37"/>
  <c r="AK59" i="37"/>
  <c r="AS129" i="37"/>
  <c r="AS119" i="37"/>
  <c r="AS99" i="37"/>
  <c r="AS97" i="37"/>
  <c r="AS83" i="37"/>
  <c r="AS70" i="37"/>
  <c r="AS69" i="37"/>
  <c r="AS54" i="37"/>
  <c r="AS47" i="37"/>
  <c r="AS46" i="37"/>
  <c r="AS38" i="37"/>
  <c r="AS27" i="37"/>
  <c r="AS26" i="37"/>
  <c r="AS24" i="37"/>
  <c r="AS19" i="37"/>
  <c r="AS18" i="37"/>
  <c r="AS16" i="37"/>
  <c r="O59" i="37"/>
  <c r="Q59" i="37"/>
  <c r="R59" i="37"/>
  <c r="AN59" i="37"/>
  <c r="AP59" i="37"/>
  <c r="AQ59" i="37"/>
  <c r="AR59" i="37"/>
  <c r="O141" i="37"/>
  <c r="O73" i="37" s="1"/>
  <c r="O108" i="37" s="1"/>
  <c r="O109" i="37" s="1"/>
  <c r="R141" i="37"/>
  <c r="R73" i="37" s="1"/>
  <c r="R108" i="37" s="1"/>
  <c r="R109" i="37" s="1"/>
  <c r="AN141" i="37"/>
  <c r="AN73" i="37" s="1"/>
  <c r="AN108" i="37" s="1"/>
  <c r="AP141" i="37"/>
  <c r="AP73" i="37"/>
  <c r="AP108" i="37" s="1"/>
  <c r="AQ141" i="37"/>
  <c r="AQ73" i="37" s="1"/>
  <c r="AQ108" i="37" s="1"/>
  <c r="AQ109" i="37" s="1"/>
  <c r="AR141" i="37"/>
  <c r="AR73" i="37"/>
  <c r="AR108" i="37" s="1"/>
  <c r="AR109" i="37" s="1"/>
  <c r="M59" i="37"/>
  <c r="K59" i="37"/>
  <c r="I59" i="37"/>
  <c r="H139" i="37"/>
  <c r="H135" i="37"/>
  <c r="AS135" i="37"/>
  <c r="H131" i="37"/>
  <c r="H130" i="37"/>
  <c r="H125" i="37"/>
  <c r="AS125" i="37"/>
  <c r="H121" i="37"/>
  <c r="AS116" i="37"/>
  <c r="H98" i="37"/>
  <c r="H100" i="37"/>
  <c r="AS100" i="37" s="1"/>
  <c r="H94" i="37"/>
  <c r="H91" i="37"/>
  <c r="AS91" i="37"/>
  <c r="H84" i="37"/>
  <c r="AS84" i="37"/>
  <c r="H81" i="37"/>
  <c r="AS81" i="37"/>
  <c r="H77" i="37"/>
  <c r="AS77" i="37"/>
  <c r="H72" i="37"/>
  <c r="AS72" i="37"/>
  <c r="H68" i="37"/>
  <c r="AS68" i="37"/>
  <c r="H63" i="37"/>
  <c r="AS63" i="37"/>
  <c r="H29" i="37"/>
  <c r="AS29" i="37"/>
  <c r="AS17" i="37"/>
  <c r="H14" i="37"/>
  <c r="AS14" i="37" s="1"/>
  <c r="H53" i="37"/>
  <c r="AS53" i="37" s="1"/>
  <c r="H43" i="37"/>
  <c r="H37" i="37"/>
  <c r="H28" i="37"/>
  <c r="AS28" i="37" s="1"/>
  <c r="H25" i="37"/>
  <c r="AS25" i="37" s="1"/>
  <c r="D141" i="37"/>
  <c r="D108" i="37"/>
  <c r="D59" i="37"/>
  <c r="G256" i="29"/>
  <c r="J48" i="37"/>
  <c r="D102" i="29"/>
  <c r="E126" i="29"/>
  <c r="D32" i="36" s="1"/>
  <c r="G164" i="29"/>
  <c r="C19" i="12"/>
  <c r="F206" i="29"/>
  <c r="D145" i="12"/>
  <c r="D19" i="12"/>
  <c r="E102" i="29"/>
  <c r="E33" i="7"/>
  <c r="C15" i="35"/>
  <c r="C18" i="35"/>
  <c r="C33" i="35"/>
  <c r="E18" i="29"/>
  <c r="F18" i="29"/>
  <c r="G18" i="29"/>
  <c r="H18" i="29"/>
  <c r="I18" i="29"/>
  <c r="E30" i="29"/>
  <c r="F30" i="29"/>
  <c r="G30" i="29"/>
  <c r="H30" i="29"/>
  <c r="I30" i="29"/>
  <c r="D39" i="29"/>
  <c r="E39" i="29"/>
  <c r="F39" i="29"/>
  <c r="G39" i="29"/>
  <c r="H39" i="29"/>
  <c r="I39" i="29"/>
  <c r="D55" i="29"/>
  <c r="E55" i="29"/>
  <c r="F55" i="29"/>
  <c r="G55" i="29"/>
  <c r="H55" i="29"/>
  <c r="I55" i="29"/>
  <c r="E74" i="29"/>
  <c r="E76" i="29" s="1"/>
  <c r="E23" i="7"/>
  <c r="F74" i="29"/>
  <c r="F76" i="29" s="1"/>
  <c r="D89" i="29"/>
  <c r="E89" i="29"/>
  <c r="D111" i="29"/>
  <c r="E111" i="29"/>
  <c r="F111" i="29"/>
  <c r="G111" i="29"/>
  <c r="H111" i="29"/>
  <c r="D126" i="29"/>
  <c r="I120" i="29"/>
  <c r="F121" i="29"/>
  <c r="I121" i="29"/>
  <c r="F122" i="29"/>
  <c r="I122" i="29"/>
  <c r="F123" i="29"/>
  <c r="I123" i="29"/>
  <c r="I124" i="29"/>
  <c r="G126" i="29"/>
  <c r="H126" i="29"/>
  <c r="D142" i="29"/>
  <c r="E142" i="29"/>
  <c r="D154" i="29"/>
  <c r="D164" i="29"/>
  <c r="E164" i="29"/>
  <c r="F164" i="29"/>
  <c r="D179" i="29"/>
  <c r="E179" i="29"/>
  <c r="D189" i="29"/>
  <c r="E189" i="29"/>
  <c r="D236" i="29"/>
  <c r="E236" i="29"/>
  <c r="F236" i="29"/>
  <c r="G236" i="29"/>
  <c r="H236" i="29"/>
  <c r="D247" i="29"/>
  <c r="E247" i="29"/>
  <c r="F247" i="29"/>
  <c r="G247" i="29"/>
  <c r="G255" i="29"/>
  <c r="G257" i="29"/>
  <c r="G258" i="29"/>
  <c r="G259" i="29"/>
  <c r="D260" i="29"/>
  <c r="D261" i="29" s="1"/>
  <c r="F260" i="29"/>
  <c r="F261" i="29" s="1"/>
  <c r="D273" i="29"/>
  <c r="E273" i="29"/>
  <c r="F273" i="29"/>
  <c r="G273" i="29"/>
  <c r="H273" i="29"/>
  <c r="D291" i="29"/>
  <c r="E291" i="29"/>
  <c r="F291" i="29"/>
  <c r="G291" i="29"/>
  <c r="D25" i="36"/>
  <c r="K82" i="37" s="1"/>
  <c r="AS82" i="37" s="1"/>
  <c r="H291" i="29"/>
  <c r="F302" i="29"/>
  <c r="G302" i="29"/>
  <c r="E327" i="29"/>
  <c r="E329" i="29" s="1"/>
  <c r="F327" i="29"/>
  <c r="F329" i="29" s="1"/>
  <c r="E349" i="29"/>
  <c r="G349" i="29"/>
  <c r="D28" i="36"/>
  <c r="K95" i="37" s="1"/>
  <c r="AS95" i="37" s="1"/>
  <c r="D349" i="29"/>
  <c r="F349" i="29"/>
  <c r="D370" i="29"/>
  <c r="E371" i="29"/>
  <c r="F371" i="29"/>
  <c r="G371" i="29"/>
  <c r="E372" i="29"/>
  <c r="F372" i="29"/>
  <c r="G372" i="29"/>
  <c r="D384" i="29"/>
  <c r="K98" i="37"/>
  <c r="AS98" i="37" s="1"/>
  <c r="E384" i="29"/>
  <c r="D397" i="29"/>
  <c r="E397" i="29"/>
  <c r="F440" i="29"/>
  <c r="G440" i="29"/>
  <c r="H440" i="29"/>
  <c r="I440" i="29"/>
  <c r="J440" i="29"/>
  <c r="J6" i="28"/>
  <c r="J7" i="28"/>
  <c r="J8" i="28"/>
  <c r="J9" i="28"/>
  <c r="E10" i="28"/>
  <c r="F10" i="28"/>
  <c r="G10" i="28"/>
  <c r="H10" i="28"/>
  <c r="H21" i="28" s="1"/>
  <c r="I10" i="28"/>
  <c r="J13" i="28"/>
  <c r="J14" i="28"/>
  <c r="J15" i="28"/>
  <c r="J16" i="28"/>
  <c r="E17" i="28"/>
  <c r="F17" i="28"/>
  <c r="G17" i="28"/>
  <c r="G21" i="28" s="1"/>
  <c r="H17" i="28"/>
  <c r="I17" i="28"/>
  <c r="G19" i="28"/>
  <c r="H19" i="28"/>
  <c r="I19" i="28"/>
  <c r="D8" i="12"/>
  <c r="C8" i="12"/>
  <c r="C32" i="12"/>
  <c r="D7" i="36" s="1"/>
  <c r="D9" i="36" s="1"/>
  <c r="D32" i="12"/>
  <c r="D66" i="12"/>
  <c r="C108" i="12"/>
  <c r="D108" i="12"/>
  <c r="D128" i="12"/>
  <c r="C128" i="12"/>
  <c r="C145" i="12"/>
  <c r="C155" i="12"/>
  <c r="D155" i="12"/>
  <c r="H8" i="10"/>
  <c r="H9" i="10"/>
  <c r="H10" i="10"/>
  <c r="H11" i="10"/>
  <c r="H12" i="10"/>
  <c r="H13" i="10"/>
  <c r="H14" i="10"/>
  <c r="A15" i="10"/>
  <c r="B15" i="10"/>
  <c r="B22" i="10" s="1"/>
  <c r="C15" i="10"/>
  <c r="C22" i="10" s="1"/>
  <c r="D15" i="10"/>
  <c r="D22" i="10" s="1"/>
  <c r="E15" i="10"/>
  <c r="E22" i="10" s="1"/>
  <c r="F15" i="10"/>
  <c r="F22" i="10" s="1"/>
  <c r="G15" i="10"/>
  <c r="G22" i="10" s="1"/>
  <c r="H22" i="10" s="1"/>
  <c r="H16" i="10"/>
  <c r="H18" i="10"/>
  <c r="H19" i="10"/>
  <c r="H20" i="10"/>
  <c r="H21" i="10"/>
  <c r="A22" i="10"/>
  <c r="A1" i="8"/>
  <c r="F3" i="8"/>
  <c r="F39" i="8"/>
  <c r="A1" i="7"/>
  <c r="E5" i="7"/>
  <c r="E25" i="7"/>
  <c r="E48" i="7"/>
  <c r="D3" i="6"/>
  <c r="F120" i="29"/>
  <c r="AP109" i="37"/>
  <c r="AN109" i="37"/>
  <c r="AS115" i="37"/>
  <c r="I130" i="37"/>
  <c r="AS130" i="37"/>
  <c r="I21" i="28"/>
  <c r="F16" i="8"/>
  <c r="M109" i="37"/>
  <c r="E440" i="29"/>
  <c r="C83" i="12"/>
  <c r="E260" i="29"/>
  <c r="E261" i="29" s="1"/>
  <c r="J45" i="37"/>
  <c r="AS45" i="37" s="1"/>
  <c r="H164" i="29"/>
  <c r="J43" i="37"/>
  <c r="F124" i="29"/>
  <c r="E42" i="7"/>
  <c r="AS48" i="37"/>
  <c r="AF109" i="37"/>
  <c r="AO109" i="37"/>
  <c r="H141" i="37"/>
  <c r="H73" i="37"/>
  <c r="H108" i="37" s="1"/>
  <c r="AK109" i="37"/>
  <c r="F26" i="8"/>
  <c r="AL109" i="37"/>
  <c r="AI109" i="37"/>
  <c r="I128" i="37"/>
  <c r="AS128" i="37"/>
  <c r="I118" i="37"/>
  <c r="N139" i="37"/>
  <c r="N141" i="37" s="1"/>
  <c r="N73" i="37"/>
  <c r="N108" i="37" s="1"/>
  <c r="N109" i="37" s="1"/>
  <c r="J141" i="37"/>
  <c r="I126" i="37"/>
  <c r="AS126" i="37" s="1"/>
  <c r="I121" i="37"/>
  <c r="AS121" i="37" s="1"/>
  <c r="K141" i="37"/>
  <c r="K73" i="37"/>
  <c r="AN1" i="37"/>
  <c r="AO1" i="37" s="1"/>
  <c r="AP1" i="37"/>
  <c r="AQ1" i="37" s="1"/>
  <c r="AR1" i="37" s="1"/>
  <c r="AS1" i="37" s="1"/>
  <c r="H59" i="37"/>
  <c r="D109" i="37"/>
  <c r="J73" i="37"/>
  <c r="J108" i="37"/>
  <c r="AS118" i="37"/>
  <c r="K96" i="37"/>
  <c r="AS96" i="37"/>
  <c r="H109" i="37"/>
  <c r="AS139" i="37"/>
  <c r="I131" i="37"/>
  <c r="AS131" i="37"/>
  <c r="J44" i="37"/>
  <c r="AS44" i="37" s="1"/>
  <c r="J59" i="37"/>
  <c r="J109" i="37"/>
  <c r="C27" i="36" l="1"/>
  <c r="K94" i="37" s="1"/>
  <c r="AS94" i="37" s="1"/>
  <c r="F21" i="28"/>
  <c r="L21" i="28" s="1"/>
  <c r="J19" i="28"/>
  <c r="E50" i="7"/>
  <c r="E52" i="7"/>
  <c r="F126" i="29"/>
  <c r="H371" i="29"/>
  <c r="D224" i="29"/>
  <c r="D225" i="29" s="1"/>
  <c r="H370" i="29"/>
  <c r="I126" i="29"/>
  <c r="H372" i="29"/>
  <c r="E29" i="8"/>
  <c r="E22" i="8"/>
  <c r="E10" i="8"/>
  <c r="E18" i="8"/>
  <c r="D22" i="7"/>
  <c r="D19" i="7"/>
  <c r="E31" i="8"/>
  <c r="E9" i="8"/>
  <c r="E23" i="8"/>
  <c r="E38" i="8"/>
  <c r="E11" i="8"/>
  <c r="E36" i="8"/>
  <c r="D40" i="7"/>
  <c r="D32" i="7"/>
  <c r="D33" i="7" s="1"/>
  <c r="D20" i="7"/>
  <c r="D18" i="7"/>
  <c r="D12" i="7"/>
  <c r="D8" i="7"/>
  <c r="D47" i="7"/>
  <c r="D48" i="7" s="1"/>
  <c r="D39" i="7"/>
  <c r="D17" i="7"/>
  <c r="I127" i="37"/>
  <c r="H15" i="10"/>
  <c r="J17" i="28"/>
  <c r="J10" i="28"/>
  <c r="G260" i="29"/>
  <c r="G261" i="29" s="1"/>
  <c r="I164" i="29"/>
  <c r="L43" i="37"/>
  <c r="C34" i="36"/>
  <c r="L127" i="37" s="1"/>
  <c r="L141" i="37" s="1"/>
  <c r="L73" i="37" s="1"/>
  <c r="L108" i="37" s="1"/>
  <c r="AS37" i="37"/>
  <c r="P59" i="37"/>
  <c r="C84" i="12"/>
  <c r="C93" i="12" s="1"/>
  <c r="E21" i="28"/>
  <c r="C48" i="36"/>
  <c r="P127" i="37" s="1"/>
  <c r="P141" i="37" s="1"/>
  <c r="P73" i="37" s="1"/>
  <c r="P108" i="37" s="1"/>
  <c r="K108" i="37" l="1"/>
  <c r="K109" i="37" s="1"/>
  <c r="D42" i="7"/>
  <c r="D50" i="7" s="1"/>
  <c r="D14" i="7"/>
  <c r="E16" i="8"/>
  <c r="P109" i="37"/>
  <c r="J21" i="28"/>
  <c r="D3" i="36"/>
  <c r="D23" i="7"/>
  <c r="E26" i="8"/>
  <c r="E39" i="8"/>
  <c r="AS43" i="37"/>
  <c r="AS59" i="37" s="1"/>
  <c r="L59" i="37"/>
  <c r="L109" i="37" s="1"/>
  <c r="AS127" i="37"/>
  <c r="AS141" i="37" s="1"/>
  <c r="AS73" i="37" s="1"/>
  <c r="AS108" i="37" s="1"/>
  <c r="I141" i="37"/>
  <c r="I73" i="37" s="1"/>
  <c r="I108" i="37" s="1"/>
  <c r="I109" i="37" s="1"/>
  <c r="D25" i="7" l="1"/>
  <c r="D52" i="7" s="1"/>
  <c r="AS109" i="37"/>
  <c r="E43" i="8"/>
  <c r="G43" i="8" l="1"/>
</calcChain>
</file>

<file path=xl/comments1.xml><?xml version="1.0" encoding="utf-8"?>
<comments xmlns="http://schemas.openxmlformats.org/spreadsheetml/2006/main">
  <authors>
    <author>DP</author>
  </authors>
  <commentList>
    <comment ref="D43" authorId="0">
      <text>
        <r>
          <rPr>
            <b/>
            <sz val="8"/>
            <color indexed="81"/>
            <rFont val="Tahoma"/>
            <family val="2"/>
            <charset val="204"/>
          </rPr>
          <t>DP:</t>
        </r>
        <r>
          <rPr>
            <sz val="8"/>
            <color indexed="81"/>
            <rFont val="Tahoma"/>
            <family val="2"/>
            <charset val="204"/>
          </rPr>
          <t xml:space="preserve">
+effect of Ekb.</t>
        </r>
      </text>
    </comment>
  </commentList>
</comments>
</file>

<file path=xl/comments2.xml><?xml version="1.0" encoding="utf-8"?>
<comments xmlns="http://schemas.openxmlformats.org/spreadsheetml/2006/main">
  <authors>
    <author>DP</author>
  </authors>
  <commentList>
    <comment ref="C32" authorId="0">
      <text>
        <r>
          <rPr>
            <b/>
            <sz val="8"/>
            <color indexed="81"/>
            <rFont val="Tahoma"/>
            <family val="2"/>
            <charset val="204"/>
          </rPr>
          <t>DP:</t>
        </r>
        <r>
          <rPr>
            <sz val="8"/>
            <color indexed="81"/>
            <rFont val="Tahoma"/>
            <family val="2"/>
            <charset val="204"/>
          </rPr>
          <t xml:space="preserve">
резерв в РСБУ</t>
        </r>
      </text>
    </comment>
    <comment ref="D32" authorId="0">
      <text>
        <r>
          <rPr>
            <b/>
            <sz val="8"/>
            <color indexed="81"/>
            <rFont val="Tahoma"/>
            <family val="2"/>
            <charset val="204"/>
          </rPr>
          <t>DP:</t>
        </r>
        <r>
          <rPr>
            <sz val="8"/>
            <color indexed="81"/>
            <rFont val="Tahoma"/>
            <family val="2"/>
            <charset val="204"/>
          </rPr>
          <t xml:space="preserve">
резерв в МСФО</t>
        </r>
      </text>
    </comment>
    <comment ref="C33" authorId="0">
      <text>
        <r>
          <rPr>
            <b/>
            <sz val="8"/>
            <color indexed="81"/>
            <rFont val="Tahoma"/>
            <family val="2"/>
            <charset val="204"/>
          </rPr>
          <t>DP:</t>
        </r>
        <r>
          <rPr>
            <sz val="8"/>
            <color indexed="81"/>
            <rFont val="Tahoma"/>
            <family val="2"/>
            <charset val="204"/>
          </rPr>
          <t xml:space="preserve">
резерв в МСФО на конец 2009 года</t>
        </r>
      </text>
    </comment>
  </commentList>
</comments>
</file>

<file path=xl/comments3.xml><?xml version="1.0" encoding="utf-8"?>
<comments xmlns="http://schemas.openxmlformats.org/spreadsheetml/2006/main">
  <authors>
    <author>Irina Voronova</author>
  </authors>
  <commentList>
    <comment ref="D5" authorId="0">
      <text>
        <r>
          <rPr>
            <b/>
            <sz val="9"/>
            <color indexed="81"/>
            <rFont val="Tahoma"/>
            <family val="2"/>
            <charset val="204"/>
          </rPr>
          <t>Irina Voronova:</t>
        </r>
        <r>
          <rPr>
            <sz val="9"/>
            <color indexed="81"/>
            <rFont val="Tahoma"/>
            <family val="2"/>
            <charset val="204"/>
          </rPr>
          <t xml:space="preserve">
должен быть равен нулю, если отчет в местной валюте!!!</t>
        </r>
      </text>
    </comment>
    <comment ref="D35" authorId="0">
      <text>
        <r>
          <rPr>
            <b/>
            <sz val="9"/>
            <color indexed="81"/>
            <rFont val="Tahoma"/>
            <family val="2"/>
            <charset val="204"/>
          </rPr>
          <t>Irina Voronova:</t>
        </r>
        <r>
          <rPr>
            <sz val="9"/>
            <color indexed="81"/>
            <rFont val="Tahoma"/>
            <family val="2"/>
            <charset val="204"/>
          </rPr>
          <t xml:space="preserve">
должен быть равен нулю, если отчет в местной валюте!!!</t>
        </r>
      </text>
    </comment>
  </commentList>
</comments>
</file>

<file path=xl/comments4.xml><?xml version="1.0" encoding="utf-8"?>
<comments xmlns="http://schemas.openxmlformats.org/spreadsheetml/2006/main">
  <authors>
    <author>Irina Voronova</author>
    <author>Helen</author>
  </authors>
  <commentList>
    <comment ref="B5" authorId="0">
      <text>
        <r>
          <rPr>
            <b/>
            <sz val="9"/>
            <color indexed="81"/>
            <rFont val="Tahoma"/>
            <family val="2"/>
            <charset val="204"/>
          </rPr>
          <t>Irina Voronova:</t>
        </r>
        <r>
          <rPr>
            <sz val="9"/>
            <color indexed="81"/>
            <rFont val="Tahoma"/>
            <family val="2"/>
            <charset val="204"/>
          </rPr>
          <t xml:space="preserve">
ОЕМ</t>
        </r>
      </text>
    </comment>
    <comment ref="B6" authorId="0">
      <text>
        <r>
          <rPr>
            <b/>
            <sz val="9"/>
            <color indexed="81"/>
            <rFont val="Tahoma"/>
            <family val="2"/>
            <charset val="204"/>
          </rPr>
          <t>Irina Voronova:</t>
        </r>
        <r>
          <rPr>
            <sz val="9"/>
            <color indexed="81"/>
            <rFont val="Tahoma"/>
            <family val="2"/>
            <charset val="204"/>
          </rPr>
          <t xml:space="preserve">
афтермаркет</t>
        </r>
      </text>
    </comment>
    <comment ref="B29" authorId="0">
      <text>
        <r>
          <rPr>
            <b/>
            <sz val="9"/>
            <color indexed="81"/>
            <rFont val="Tahoma"/>
            <family val="2"/>
            <charset val="204"/>
          </rPr>
          <t>Irina Voronova:</t>
        </r>
        <r>
          <rPr>
            <sz val="9"/>
            <color indexed="81"/>
            <rFont val="Tahoma"/>
            <family val="2"/>
            <charset val="204"/>
          </rPr>
          <t xml:space="preserve">
указывается только сумма прибыли от продажи основных средств
</t>
        </r>
      </text>
    </comment>
    <comment ref="B47" authorId="0">
      <text>
        <r>
          <rPr>
            <b/>
            <sz val="9"/>
            <color indexed="81"/>
            <rFont val="Tahoma"/>
            <family val="2"/>
            <charset val="204"/>
          </rPr>
          <t>Irina Voronova:</t>
        </r>
        <r>
          <rPr>
            <sz val="9"/>
            <color indexed="81"/>
            <rFont val="Tahoma"/>
            <family val="2"/>
            <charset val="204"/>
          </rPr>
          <t xml:space="preserve">
Если основное средство во время лизинга не стоит на балансе и лизтнговый платеж ставится на расход, то расход указывается здесь. Если основное средство стоит на балансе, то проценты по лизингу указываем в финансовых расходах</t>
        </r>
      </text>
    </comment>
    <comment ref="B49" authorId="0">
      <text>
        <r>
          <rPr>
            <b/>
            <sz val="9"/>
            <color indexed="81"/>
            <rFont val="Tahoma"/>
            <family val="2"/>
            <charset val="204"/>
          </rPr>
          <t>Irina Voronova:</t>
        </r>
        <r>
          <rPr>
            <sz val="9"/>
            <color indexed="81"/>
            <rFont val="Tahoma"/>
            <family val="2"/>
            <charset val="204"/>
          </rPr>
          <t xml:space="preserve">
не включая доставку товара заказанным транспортом</t>
        </r>
      </text>
    </comment>
    <comment ref="C54" authorId="1">
      <text>
        <r>
          <rPr>
            <b/>
            <sz val="10"/>
            <color indexed="81"/>
            <rFont val="Tahoma"/>
            <family val="2"/>
            <charset val="204"/>
          </rPr>
          <t>Helen:</t>
        </r>
        <r>
          <rPr>
            <sz val="10"/>
            <color indexed="81"/>
            <rFont val="Tahoma"/>
            <family val="2"/>
            <charset val="204"/>
          </rPr>
          <t xml:space="preserve">
в ти.ч. 139000 расходы будущих периодов</t>
        </r>
      </text>
    </comment>
    <comment ref="D54" authorId="1">
      <text>
        <r>
          <rPr>
            <b/>
            <sz val="10"/>
            <color indexed="81"/>
            <rFont val="Tahoma"/>
            <family val="2"/>
            <charset val="204"/>
          </rPr>
          <t>Helen:</t>
        </r>
        <r>
          <rPr>
            <sz val="10"/>
            <color indexed="81"/>
            <rFont val="Tahoma"/>
            <family val="2"/>
            <charset val="204"/>
          </rPr>
          <t xml:space="preserve">
в ти.ч. 139000 расходы будущих периодов</t>
        </r>
      </text>
    </comment>
    <comment ref="B55" authorId="0">
      <text>
        <r>
          <rPr>
            <b/>
            <sz val="9"/>
            <color indexed="81"/>
            <rFont val="Tahoma"/>
            <family val="2"/>
            <charset val="204"/>
          </rPr>
          <t>Irina Voronova:</t>
        </r>
        <r>
          <rPr>
            <sz val="9"/>
            <color indexed="81"/>
            <rFont val="Tahoma"/>
            <family val="2"/>
            <charset val="204"/>
          </rPr>
          <t xml:space="preserve">
сюда входит только менеджмент фи - у вас его нет!</t>
        </r>
      </text>
    </comment>
    <comment ref="B59" authorId="0">
      <text>
        <r>
          <rPr>
            <b/>
            <sz val="9"/>
            <color indexed="81"/>
            <rFont val="Tahoma"/>
            <family val="2"/>
            <charset val="204"/>
          </rPr>
          <t>Irina Voronova:</t>
        </r>
        <r>
          <rPr>
            <sz val="9"/>
            <color indexed="81"/>
            <rFont val="Tahoma"/>
            <family val="2"/>
            <charset val="204"/>
          </rPr>
          <t xml:space="preserve">
указать, какие именно
</t>
        </r>
      </text>
    </comment>
    <comment ref="B60" authorId="0">
      <text>
        <r>
          <rPr>
            <b/>
            <sz val="9"/>
            <color indexed="81"/>
            <rFont val="Tahoma"/>
            <family val="2"/>
            <charset val="204"/>
          </rPr>
          <t>Irina Voronova:</t>
        </r>
        <r>
          <rPr>
            <sz val="9"/>
            <color indexed="81"/>
            <rFont val="Tahoma"/>
            <family val="2"/>
            <charset val="204"/>
          </rPr>
          <t xml:space="preserve">
указать, какие именно
</t>
        </r>
      </text>
    </comment>
    <comment ref="B61" authorId="0">
      <text>
        <r>
          <rPr>
            <b/>
            <sz val="9"/>
            <color indexed="81"/>
            <rFont val="Tahoma"/>
            <family val="2"/>
            <charset val="204"/>
          </rPr>
          <t>Irina Voronova:</t>
        </r>
        <r>
          <rPr>
            <sz val="9"/>
            <color indexed="81"/>
            <rFont val="Tahoma"/>
            <family val="2"/>
            <charset val="204"/>
          </rPr>
          <t xml:space="preserve">
указать, какие именно
</t>
        </r>
      </text>
    </comment>
    <comment ref="B64" authorId="0">
      <text>
        <r>
          <rPr>
            <b/>
            <sz val="9"/>
            <color indexed="81"/>
            <rFont val="Tahoma"/>
            <family val="2"/>
            <charset val="204"/>
          </rPr>
          <t>Irina Voronova:</t>
        </r>
        <r>
          <rPr>
            <sz val="9"/>
            <color indexed="81"/>
            <rFont val="Tahoma"/>
            <family val="2"/>
            <charset val="204"/>
          </rPr>
          <t xml:space="preserve">
указать, какие именно
</t>
        </r>
      </text>
    </comment>
    <comment ref="B65" authorId="0">
      <text>
        <r>
          <rPr>
            <b/>
            <sz val="9"/>
            <color indexed="81"/>
            <rFont val="Tahoma"/>
            <family val="2"/>
            <charset val="204"/>
          </rPr>
          <t>Irina Voronova:</t>
        </r>
        <r>
          <rPr>
            <sz val="9"/>
            <color indexed="81"/>
            <rFont val="Tahoma"/>
            <family val="2"/>
            <charset val="204"/>
          </rPr>
          <t xml:space="preserve">
указать, какие именно
</t>
        </r>
      </text>
    </comment>
    <comment ref="B68" authorId="0">
      <text>
        <r>
          <rPr>
            <b/>
            <sz val="9"/>
            <color indexed="81"/>
            <rFont val="Tahoma"/>
            <family val="2"/>
            <charset val="204"/>
          </rPr>
          <t>Irina Voronova:</t>
        </r>
        <r>
          <rPr>
            <sz val="9"/>
            <color indexed="81"/>
            <rFont val="Tahoma"/>
            <family val="2"/>
            <charset val="204"/>
          </rPr>
          <t xml:space="preserve">
все цены указываем без НДС!</t>
        </r>
      </text>
    </comment>
    <comment ref="B101" authorId="0">
      <text>
        <r>
          <rPr>
            <b/>
            <sz val="9"/>
            <color indexed="81"/>
            <rFont val="Tahoma"/>
            <family val="2"/>
            <charset val="204"/>
          </rPr>
          <t>Irina Voronova:</t>
        </r>
        <r>
          <rPr>
            <sz val="9"/>
            <color indexed="81"/>
            <rFont val="Tahoma"/>
            <family val="2"/>
            <charset val="204"/>
          </rPr>
          <t xml:space="preserve">
платежи социального налога, которые платит работодатель. Или ЕСН - в общем как у кого называется
</t>
        </r>
      </text>
    </comment>
    <comment ref="B102" authorId="0">
      <text>
        <r>
          <rPr>
            <b/>
            <sz val="9"/>
            <color indexed="81"/>
            <rFont val="Tahoma"/>
            <family val="2"/>
            <charset val="204"/>
          </rPr>
          <t>Irina Voronova:</t>
        </r>
        <r>
          <rPr>
            <sz val="9"/>
            <color indexed="81"/>
            <rFont val="Tahoma"/>
            <family val="2"/>
            <charset val="204"/>
          </rPr>
          <t xml:space="preserve">
например, компенсация за использование личного автомобиля</t>
        </r>
      </text>
    </comment>
    <comment ref="C103" authorId="1">
      <text>
        <r>
          <rPr>
            <b/>
            <sz val="10"/>
            <color indexed="81"/>
            <rFont val="Tahoma"/>
            <family val="2"/>
            <charset val="204"/>
          </rPr>
          <t>Helen:</t>
        </r>
        <r>
          <rPr>
            <sz val="10"/>
            <color indexed="81"/>
            <rFont val="Tahoma"/>
            <family val="2"/>
            <charset val="204"/>
          </rPr>
          <t xml:space="preserve">
отпуска-26824</t>
        </r>
      </text>
    </comment>
    <comment ref="B125" authorId="0">
      <text>
        <r>
          <rPr>
            <b/>
            <sz val="9"/>
            <color indexed="81"/>
            <rFont val="Tahoma"/>
            <family val="2"/>
            <charset val="204"/>
          </rPr>
          <t>Irina Voronova:</t>
        </r>
        <r>
          <rPr>
            <sz val="9"/>
            <color indexed="81"/>
            <rFont val="Tahoma"/>
            <family val="2"/>
            <charset val="204"/>
          </rPr>
          <t xml:space="preserve">
платежи социального налога, которые платит работодатель. Или ЕСН - в общем как у кого называется
</t>
        </r>
      </text>
    </comment>
    <comment ref="B126" authorId="0">
      <text>
        <r>
          <rPr>
            <b/>
            <sz val="9"/>
            <color indexed="81"/>
            <rFont val="Tahoma"/>
            <family val="2"/>
            <charset val="204"/>
          </rPr>
          <t>Irina Voronova:</t>
        </r>
        <r>
          <rPr>
            <sz val="9"/>
            <color indexed="81"/>
            <rFont val="Tahoma"/>
            <family val="2"/>
            <charset val="204"/>
          </rPr>
          <t xml:space="preserve">
например, компенсация за использование личного автомобиля</t>
        </r>
      </text>
    </comment>
  </commentList>
</comments>
</file>

<file path=xl/comments5.xml><?xml version="1.0" encoding="utf-8"?>
<comments xmlns="http://schemas.openxmlformats.org/spreadsheetml/2006/main">
  <authors>
    <author>Irina Voronova</author>
  </authors>
  <commentList>
    <comment ref="B9" authorId="0">
      <text>
        <r>
          <rPr>
            <b/>
            <sz val="9"/>
            <color indexed="81"/>
            <rFont val="Tahoma"/>
            <family val="2"/>
            <charset val="204"/>
          </rPr>
          <t>Irina Voronova:</t>
        </r>
        <r>
          <rPr>
            <sz val="9"/>
            <color indexed="81"/>
            <rFont val="Tahoma"/>
            <family val="2"/>
            <charset val="204"/>
          </rPr>
          <t xml:space="preserve">
например, переоценка. Нужно  указать, что именно</t>
        </r>
      </text>
    </comment>
    <comment ref="B34" authorId="0">
      <text>
        <r>
          <rPr>
            <b/>
            <sz val="9"/>
            <color indexed="81"/>
            <rFont val="Tahoma"/>
            <family val="2"/>
            <charset val="204"/>
          </rPr>
          <t>Irina Voronova:</t>
        </r>
        <r>
          <rPr>
            <sz val="9"/>
            <color indexed="81"/>
            <rFont val="Tahoma"/>
            <family val="2"/>
            <charset val="204"/>
          </rPr>
          <t xml:space="preserve">
например, переоценка. Нужно  указать, что именно</t>
        </r>
      </text>
    </comment>
  </commentList>
</comments>
</file>

<file path=xl/comments6.xml><?xml version="1.0" encoding="utf-8"?>
<comments xmlns="http://schemas.openxmlformats.org/spreadsheetml/2006/main">
  <authors>
    <author xml:space="preserve">Vratislav Mosa (Open)
</author>
    <author>Helen</author>
  </authors>
  <commentList>
    <comment ref="D112" authorId="0">
      <text>
        <r>
          <rPr>
            <b/>
            <sz val="8"/>
            <color indexed="81"/>
            <rFont val="Tahoma"/>
            <family val="2"/>
            <charset val="204"/>
          </rPr>
          <t>Vratislav Mosa (Open)
:</t>
        </r>
        <r>
          <rPr>
            <sz val="8"/>
            <color indexed="81"/>
            <rFont val="Tahoma"/>
            <family val="2"/>
            <charset val="204"/>
          </rPr>
          <t xml:space="preserve">
We should allocate 1.) StarcoL subgroup (for consolidation) and 2.) other Starco companies (for presentation or transactions with related parties.</t>
        </r>
      </text>
    </comment>
    <comment ref="N112" authorId="0">
      <text>
        <r>
          <rPr>
            <b/>
            <sz val="8"/>
            <color indexed="81"/>
            <rFont val="Tahoma"/>
            <family val="2"/>
            <charset val="204"/>
          </rPr>
          <t>Vratislav Mosa (Open)
:</t>
        </r>
        <r>
          <rPr>
            <sz val="8"/>
            <color indexed="81"/>
            <rFont val="Tahoma"/>
            <family val="2"/>
            <charset val="204"/>
          </rPr>
          <t xml:space="preserve">
We should allocate 1.) StarcoL subgroup (for consolidation) and 2.) other Starco companies (for presentation or transactions with related parties.</t>
        </r>
      </text>
    </comment>
    <comment ref="D120" authorId="1">
      <text>
        <r>
          <rPr>
            <b/>
            <sz val="10"/>
            <color indexed="81"/>
            <rFont val="Tahoma"/>
            <family val="2"/>
            <charset val="204"/>
          </rPr>
          <t>Helen:</t>
        </r>
        <r>
          <rPr>
            <sz val="10"/>
            <color indexed="81"/>
            <rFont val="Tahoma"/>
            <family val="2"/>
            <charset val="204"/>
          </rPr>
          <t xml:space="preserve">
без старко
</t>
        </r>
      </text>
    </comment>
    <comment ref="N120" authorId="1">
      <text>
        <r>
          <rPr>
            <b/>
            <sz val="10"/>
            <color indexed="81"/>
            <rFont val="Tahoma"/>
            <family val="2"/>
            <charset val="204"/>
          </rPr>
          <t>Helen:</t>
        </r>
        <r>
          <rPr>
            <sz val="10"/>
            <color indexed="81"/>
            <rFont val="Tahoma"/>
            <family val="2"/>
            <charset val="204"/>
          </rPr>
          <t xml:space="preserve">
без старко
</t>
        </r>
      </text>
    </comment>
  </commentList>
</comments>
</file>

<file path=xl/sharedStrings.xml><?xml version="1.0" encoding="utf-8"?>
<sst xmlns="http://schemas.openxmlformats.org/spreadsheetml/2006/main" count="2534" uniqueCount="1035">
  <si>
    <t>LVL</t>
  </si>
  <si>
    <t>-</t>
  </si>
  <si>
    <t>USD</t>
  </si>
  <si>
    <t>EUR</t>
  </si>
  <si>
    <t>+</t>
  </si>
  <si>
    <t>Name</t>
  </si>
  <si>
    <t>Other</t>
  </si>
  <si>
    <t>&lt;type&gt;</t>
  </si>
  <si>
    <t>Total non-current assets</t>
  </si>
  <si>
    <t>*</t>
  </si>
  <si>
    <t>6.</t>
  </si>
  <si>
    <t>10.</t>
  </si>
  <si>
    <t>11.</t>
  </si>
  <si>
    <t>15.</t>
  </si>
  <si>
    <t>31.</t>
  </si>
  <si>
    <t>RUR</t>
  </si>
  <si>
    <t>Industrialnije Kolesa</t>
  </si>
  <si>
    <t xml:space="preserve">ФИНАНСОВЫЙ ОТЧЕТ </t>
  </si>
  <si>
    <t>ДЛЯ ВКЛЮЧЕНЯ В КОНСОЛИДАЦИЮ</t>
  </si>
  <si>
    <t>(В СООТВЕТСТВИИ С МСФО)</t>
  </si>
  <si>
    <t>СОДЕРЖАНИЕ</t>
  </si>
  <si>
    <t xml:space="preserve">Информация </t>
  </si>
  <si>
    <t>включена</t>
  </si>
  <si>
    <t>Да/Нет</t>
  </si>
  <si>
    <t>Общая информация</t>
  </si>
  <si>
    <t>О компании</t>
  </si>
  <si>
    <t>Спецификация группы</t>
  </si>
  <si>
    <t>Отчет руководства</t>
  </si>
  <si>
    <t>Финансовый отчет</t>
  </si>
  <si>
    <t>Отчет о прибылях/убытках</t>
  </si>
  <si>
    <t>Баланс - актив</t>
  </si>
  <si>
    <t>Баланс - пассив</t>
  </si>
  <si>
    <t>Отчет о движении капитала</t>
  </si>
  <si>
    <t>Примечания к финансовому отчету</t>
  </si>
  <si>
    <t>Примечания к отчету о прибылях/убытках</t>
  </si>
  <si>
    <t>Примечания к активу баланса</t>
  </si>
  <si>
    <t>Примечания к пассиву баланса</t>
  </si>
  <si>
    <t>Примечания - методы учета</t>
  </si>
  <si>
    <t>Заключение аудитора</t>
  </si>
  <si>
    <t>ИНФОРМАЦИЯ О КОМПАНИИ</t>
  </si>
  <si>
    <t>Название</t>
  </si>
  <si>
    <t>Страна резиденции</t>
  </si>
  <si>
    <t>Юридический статус</t>
  </si>
  <si>
    <t>Регистрационный номер, место и дата регистрации</t>
  </si>
  <si>
    <t>Юридический адрес</t>
  </si>
  <si>
    <t>Почтовый адрес</t>
  </si>
  <si>
    <t>Бухгалтер</t>
  </si>
  <si>
    <t>Правление</t>
  </si>
  <si>
    <t>Текущий финансовый год</t>
  </si>
  <si>
    <t>Предыдущий финансовый год</t>
  </si>
  <si>
    <t>Дата текущего баланса</t>
  </si>
  <si>
    <t>Дата предыдущего баланса</t>
  </si>
  <si>
    <t>Функциональная валюта</t>
  </si>
  <si>
    <t>Валюта отчета</t>
  </si>
  <si>
    <t>Акционери и их акции, %</t>
  </si>
  <si>
    <t>Аудиторы и их адрес</t>
  </si>
  <si>
    <t>Дочернее предприятие</t>
  </si>
  <si>
    <t>Адрес</t>
  </si>
  <si>
    <t>акции, %</t>
  </si>
  <si>
    <t>В данном отчете все транзакции и балансовые остатки с компаниями, упомянутыми выше, рассшифрованы.</t>
  </si>
  <si>
    <t>Нам неизвестны никакие другие связанные компании.</t>
  </si>
  <si>
    <t>ОТЧЕТ РУКОВОДСТВА</t>
  </si>
  <si>
    <t>Вид деятельности компании</t>
  </si>
  <si>
    <t>Короткое описание работы компании в отчетном году</t>
  </si>
  <si>
    <t>События после отчетной даты</t>
  </si>
  <si>
    <t>Возможности будущего и дальнейшее развитие</t>
  </si>
  <si>
    <t>Исследовательские работы и мероприятия по развитию</t>
  </si>
  <si>
    <t>Филиалы компании и представительства зарубежом</t>
  </si>
  <si>
    <t>Предложения об использовании прибыли или покрытии убытков</t>
  </si>
  <si>
    <t>Описание/объяснение финансового состояния компании и результатов финансовой деятельности, а также ожидаемые изменения в будущем</t>
  </si>
  <si>
    <t>Ресурсы и преимущества компании, которые не указаны в балансе</t>
  </si>
  <si>
    <t xml:space="preserve">Источники средств предприятия, политика привлечения капитала и управления рисками </t>
  </si>
  <si>
    <t>Важнейшие факторы, определяющие работу предприятия, в том числе перемены в сфере работы, реакция предприятия на эти перемены, политика вложений и дивидендов</t>
  </si>
  <si>
    <t>ОТЧЕТ О ПРИБЫЛЯХ / УБЫТКАХ</t>
  </si>
  <si>
    <t>Нетто оборот</t>
  </si>
  <si>
    <t>Себестоимость проданного товара</t>
  </si>
  <si>
    <t>Доставка товара</t>
  </si>
  <si>
    <t>Комиссионные покупателям</t>
  </si>
  <si>
    <t>Брутто прибыль I</t>
  </si>
  <si>
    <t>Брутто прибыль II</t>
  </si>
  <si>
    <t>Другие доходы</t>
  </si>
  <si>
    <t>Доходы от долгосрочных вложений</t>
  </si>
  <si>
    <t>Расходы на персонал</t>
  </si>
  <si>
    <t>Другие расходы</t>
  </si>
  <si>
    <t>Амортизация</t>
  </si>
  <si>
    <t>Списание резервов</t>
  </si>
  <si>
    <t>Проценты и другие финансовые доходы</t>
  </si>
  <si>
    <t>Прибыль до налогов</t>
  </si>
  <si>
    <t>Налог на прибыль предприятия</t>
  </si>
  <si>
    <t>Отложенный налог</t>
  </si>
  <si>
    <t>Чистая прибыль</t>
  </si>
  <si>
    <t>БАЛАНС - АКТИВ</t>
  </si>
  <si>
    <t>Внеоборотные активы</t>
  </si>
  <si>
    <t>Приме-чание</t>
  </si>
  <si>
    <t>Нематериальные активы</t>
  </si>
  <si>
    <t>Оборудование</t>
  </si>
  <si>
    <t>Другие основные средства</t>
  </si>
  <si>
    <t>Незаконченное строительство</t>
  </si>
  <si>
    <t>Предоплаты за основные средства</t>
  </si>
  <si>
    <t>Долгосрочные финансовые вложения</t>
  </si>
  <si>
    <t>Вложения в компании группы</t>
  </si>
  <si>
    <t>Вложения в ассоциированные компании</t>
  </si>
  <si>
    <t>Заемы компаниям группы</t>
  </si>
  <si>
    <t>Заемы асоциированным компаниям</t>
  </si>
  <si>
    <t>Актив отложенного налога</t>
  </si>
  <si>
    <t>Другие долгосрочные требования</t>
  </si>
  <si>
    <t>Всего долгосрочные вложения</t>
  </si>
  <si>
    <t>Всего долгосрочные финансовые вложения</t>
  </si>
  <si>
    <t>Оборотные активы:</t>
  </si>
  <si>
    <t>Запасы</t>
  </si>
  <si>
    <t>Товары на продажу</t>
  </si>
  <si>
    <t>Предоплата за товар</t>
  </si>
  <si>
    <t>Всего запасы</t>
  </si>
  <si>
    <t>Дебиторы</t>
  </si>
  <si>
    <t>Торговые дебиторы</t>
  </si>
  <si>
    <t>Долги связанных компаний</t>
  </si>
  <si>
    <t>Расходы будущих периодов</t>
  </si>
  <si>
    <t>Накопленные доходы</t>
  </si>
  <si>
    <t>Основные средства на продажу</t>
  </si>
  <si>
    <t>Другие дебиторы</t>
  </si>
  <si>
    <t>Всего дебиторы</t>
  </si>
  <si>
    <t>Денежные средства</t>
  </si>
  <si>
    <t>Касса</t>
  </si>
  <si>
    <t>Деньги в банке</t>
  </si>
  <si>
    <t>Деньги в пути</t>
  </si>
  <si>
    <t>Всего денежные средства</t>
  </si>
  <si>
    <t>Всего оборотные активы:</t>
  </si>
  <si>
    <t>ВСЕГО АКТИВ</t>
  </si>
  <si>
    <t>БАЛАНС - ПАССИВ</t>
  </si>
  <si>
    <t>Уставной капитал</t>
  </si>
  <si>
    <t>Резервы:</t>
  </si>
  <si>
    <t>b) резерв переоценки в валюту отчетности</t>
  </si>
  <si>
    <t>c) резерв переоценки долгосрочных вложений</t>
  </si>
  <si>
    <t>a) резервы, установленные законом и уставом</t>
  </si>
  <si>
    <t>Нераспределенная прибыль</t>
  </si>
  <si>
    <t>a) нераспределенная прибыль прошлых лет</t>
  </si>
  <si>
    <t>b) прибыль / убыток текущего года</t>
  </si>
  <si>
    <t>Собственный капитал</t>
  </si>
  <si>
    <t>Накопления</t>
  </si>
  <si>
    <t>Долгосрочные обязательства</t>
  </si>
  <si>
    <t>Банковские кредиты</t>
  </si>
  <si>
    <t>Долгосрочные долги связанным компаниям</t>
  </si>
  <si>
    <t>Финансовый лизинг</t>
  </si>
  <si>
    <t>Всего долгосрочные обязательства</t>
  </si>
  <si>
    <t>Текущие обязательства</t>
  </si>
  <si>
    <t>Банковские кредиты и овердрафт</t>
  </si>
  <si>
    <t>Полученные предоплаты</t>
  </si>
  <si>
    <t>Долги к поставщикам и подрядчикам</t>
  </si>
  <si>
    <t>Долги связанным компаниям</t>
  </si>
  <si>
    <t>Долги по налогам и социальным платежам</t>
  </si>
  <si>
    <t>Другие кредиторы</t>
  </si>
  <si>
    <t>Накопленные обязательства</t>
  </si>
  <si>
    <t>Доходы будущих периодов</t>
  </si>
  <si>
    <t>Всего текущие обязательства</t>
  </si>
  <si>
    <t>Всего обязательства</t>
  </si>
  <si>
    <t>ВСЕГО ПАССИВ</t>
  </si>
  <si>
    <t>ОТЧЕТ О ДВИЖЕНИИ КАПИТАЛА</t>
  </si>
  <si>
    <t>Резервы, установленные законом и уставом</t>
  </si>
  <si>
    <t>Резерв переоценки в валюту отчетности</t>
  </si>
  <si>
    <t>Резерв переоценки долгосрочных вложений</t>
  </si>
  <si>
    <t>Нераспределенная прибыль прошлых лет</t>
  </si>
  <si>
    <t>Прибыль текущего года</t>
  </si>
  <si>
    <t xml:space="preserve">Распределение прибыли </t>
  </si>
  <si>
    <t>Увел. / уменьшение резервов, установленных законом</t>
  </si>
  <si>
    <t>Увел. / уменьшение резерва переоценки в валюту отчета</t>
  </si>
  <si>
    <t>Увел. / уменьшение резерва переоценки долгосрочных вложений</t>
  </si>
  <si>
    <t>1.Основные принципы</t>
  </si>
  <si>
    <t>Финансовый отчет подготовлен в соответствии с Международными стандартами представления отчетности</t>
  </si>
  <si>
    <t>Суммы, указанные в финансовом отчете, указаны в валюте страны резиденции, а не в функциональной валюте.</t>
  </si>
  <si>
    <t>Функциональной валютой компании является евро.</t>
  </si>
  <si>
    <t>Иностранные валюты</t>
  </si>
  <si>
    <t>Балансовые остатки в иностранной валюте переведены в местную валюту по курсу на дату отчета, склад - на дату сделки.</t>
  </si>
  <si>
    <t>Результат переоценки валютных статей отражен в отчете о прибылях / убытках в соответствующем периоде.</t>
  </si>
  <si>
    <t>Транзакции, производимые в иностранной валюте переведены в местную валюту по курсу на день сделки.</t>
  </si>
  <si>
    <t>Регистрационный номер</t>
  </si>
  <si>
    <t>Латвия</t>
  </si>
  <si>
    <t>Эстония</t>
  </si>
  <si>
    <t>Россия</t>
  </si>
  <si>
    <t>Литва</t>
  </si>
  <si>
    <t>Белорусь</t>
  </si>
  <si>
    <t>Украина</t>
  </si>
  <si>
    <t>Казахстан</t>
  </si>
  <si>
    <t>Связанное предприятие</t>
  </si>
  <si>
    <t>Дания</t>
  </si>
  <si>
    <t>Хорватия</t>
  </si>
  <si>
    <t>Материнское предприятие группы</t>
  </si>
  <si>
    <t>Британия</t>
  </si>
  <si>
    <t>Германия</t>
  </si>
  <si>
    <t>Бельгия</t>
  </si>
  <si>
    <t>Швеция</t>
  </si>
  <si>
    <t>Швейцария</t>
  </si>
  <si>
    <t>Франция</t>
  </si>
  <si>
    <t>Польша</t>
  </si>
  <si>
    <t>Италия</t>
  </si>
  <si>
    <t>Китай</t>
  </si>
  <si>
    <t>Словакия</t>
  </si>
  <si>
    <t>Денежные средства представляют ликвидные остатки на банковских счетах, в кассе и в пути.</t>
  </si>
  <si>
    <t>Необходимость в создании накоплений рассматривается отдельно для каждого просроченного долга.</t>
  </si>
  <si>
    <t>Дебиторские долги отражены по нетто стоимости (балансовая стоимость минус сделанные накопления).</t>
  </si>
  <si>
    <t>Запасы отражены по меньшей из стоимостей: себестоимость или рыночная цена.</t>
  </si>
  <si>
    <t>Принцип оценки запасов - ФИФО.</t>
  </si>
  <si>
    <t>Основные средства</t>
  </si>
  <si>
    <t xml:space="preserve">Основные средства показаны в их остаточной стоимости, отнимая от начальной стоимости накопленную амортизацию.  </t>
  </si>
  <si>
    <t>Амортизация рассчитывается линейным способом исходя из срока полезного использования основного средства.</t>
  </si>
  <si>
    <t>Амортизация для налогового учета рассчитана по местному налоговому законодательству.</t>
  </si>
  <si>
    <t>Учет доходов</t>
  </si>
  <si>
    <t xml:space="preserve">Компания получает доходы от продажи товаров. Доходы учитываются в периде, когда право на товар </t>
  </si>
  <si>
    <t>переходит к покупателю.</t>
  </si>
  <si>
    <t>Себестоимость проданных товаров рассчитывается в том же периоде, когда доходы от продажи товаров.</t>
  </si>
  <si>
    <t>Налог на прибыль предприятия рассчитывается по местному законодательству.</t>
  </si>
  <si>
    <t xml:space="preserve">Актив и пассив отложенного налога рассчитаны учитывая временные разницы. </t>
  </si>
  <si>
    <t>Временные разницы - это расходы и доходы, которые формируют бухгалтерскую прибыль в одном отчетном периоде,</t>
  </si>
  <si>
    <t>а налоговую базу по налогу на прибыль - в другом.</t>
  </si>
  <si>
    <t>2.  НЕТТО ОБОРОТ</t>
  </si>
  <si>
    <t>3. СЕБЕСТОИМОСТЬ ПРОДАННЫХ ТОВАРОВ</t>
  </si>
  <si>
    <t>Продажи производителям</t>
  </si>
  <si>
    <t>Продажи конечным пользователям</t>
  </si>
  <si>
    <t>Себестоимость продаж производителям</t>
  </si>
  <si>
    <t>Себестоимость продаж конечным пользователям</t>
  </si>
  <si>
    <t>Всего</t>
  </si>
  <si>
    <t>4.  ДРУГИЕ ДОХОДЫ</t>
  </si>
  <si>
    <t>Плата за управление и консультации</t>
  </si>
  <si>
    <t>Компенсация расходов</t>
  </si>
  <si>
    <t xml:space="preserve">Продажа основных средств </t>
  </si>
  <si>
    <t>5. ДРУГИЕ РАСХОДЫ</t>
  </si>
  <si>
    <t>Аренда помещений и связанные расходы</t>
  </si>
  <si>
    <t>Расходы на связь</t>
  </si>
  <si>
    <t>Офисные расходы</t>
  </si>
  <si>
    <t>Расходы на компьютеры</t>
  </si>
  <si>
    <t>Малоценка</t>
  </si>
  <si>
    <t>Оперативный лизинг</t>
  </si>
  <si>
    <t>Командировки</t>
  </si>
  <si>
    <t>Транспортные расходы</t>
  </si>
  <si>
    <t>Маркетинговые расходы</t>
  </si>
  <si>
    <t>Страховка</t>
  </si>
  <si>
    <t>Подписка и членские взносы</t>
  </si>
  <si>
    <t>Помощь сторонних организация</t>
  </si>
  <si>
    <t>Аудит*</t>
  </si>
  <si>
    <t>Складские расходы</t>
  </si>
  <si>
    <t>Рекламации и накопления на дебиторов</t>
  </si>
  <si>
    <t>Плата за другие оговоренные задачи __________</t>
  </si>
  <si>
    <t>Плата за услуги вне аудита ___________</t>
  </si>
  <si>
    <t>НАЛОГ НА ПРИБЫЛЬ</t>
  </si>
  <si>
    <t>Прибыль до налога</t>
  </si>
  <si>
    <t>Ставка налога (%)</t>
  </si>
  <si>
    <t>Ожидаемый налог в текущем периоде</t>
  </si>
  <si>
    <t>Фактический налог на прибыль предприятия</t>
  </si>
  <si>
    <t>Всего расходы на налог на прибыль</t>
  </si>
  <si>
    <t>Разница</t>
  </si>
  <si>
    <t>Налоговый эффект от расходов, не принимаемых для налогообложения</t>
  </si>
  <si>
    <t>Налоговый эффект от использования убытков</t>
  </si>
  <si>
    <t>Налоговый эффект от разницы в учете основных средств</t>
  </si>
  <si>
    <t>Налоговый эффект от полученных предоплат</t>
  </si>
  <si>
    <t>Разница (должна быть 0)</t>
  </si>
  <si>
    <t>7. РАСХОДЫ НА ПЕРСОНАЛ</t>
  </si>
  <si>
    <t>Зарплата</t>
  </si>
  <si>
    <t xml:space="preserve">Социальные платежи </t>
  </si>
  <si>
    <t xml:space="preserve">Дополнительные выплаты сотрудникам </t>
  </si>
  <si>
    <t>Накопления на отпуска</t>
  </si>
  <si>
    <t>Оплата членам правления</t>
  </si>
  <si>
    <t>8. 1. ФИНАНСОВЫЕ РАСХОДЫ</t>
  </si>
  <si>
    <t>8.2.ФИНАНСОВЫЕ ДОХОДЫ</t>
  </si>
  <si>
    <t>Комиссии банка</t>
  </si>
  <si>
    <t>Прцентные платежи банкам</t>
  </si>
  <si>
    <t>Проценты по финансовому лизингу</t>
  </si>
  <si>
    <t>Курсовые убытки</t>
  </si>
  <si>
    <t>Уплаченные штрафы</t>
  </si>
  <si>
    <t>Полученные проценты от банков</t>
  </si>
  <si>
    <t>Прибыль от курсовых разниц</t>
  </si>
  <si>
    <t>Другие доходы (указать, какие)</t>
  </si>
  <si>
    <t>ОСНОВНЫЕ СРЕДСТВА</t>
  </si>
  <si>
    <t>Начальная стоимость</t>
  </si>
  <si>
    <t>Приобретение</t>
  </si>
  <si>
    <t>Другое</t>
  </si>
  <si>
    <t>Накопленная амортизация</t>
  </si>
  <si>
    <t>Выбытие</t>
  </si>
  <si>
    <t>Курсовая разница</t>
  </si>
  <si>
    <t>Нематериальные ОС</t>
  </si>
  <si>
    <t>Предоплата за основное средство</t>
  </si>
  <si>
    <t>Всего основные средства</t>
  </si>
  <si>
    <t>Название компании</t>
  </si>
  <si>
    <t>доли %</t>
  </si>
  <si>
    <t>Прибыль дочерней компании</t>
  </si>
  <si>
    <t>Сумма</t>
  </si>
  <si>
    <t xml:space="preserve">13. </t>
  </si>
  <si>
    <t>Баланс</t>
  </si>
  <si>
    <t>месная валюта</t>
  </si>
  <si>
    <t>в местной валюте</t>
  </si>
  <si>
    <t>Баланс на</t>
  </si>
  <si>
    <t>Накопления (неисползованный отпуск)</t>
  </si>
  <si>
    <t>Накопления (для аудита)</t>
  </si>
  <si>
    <t xml:space="preserve">Налоговые убытки </t>
  </si>
  <si>
    <t>Налоговая ставка</t>
  </si>
  <si>
    <t>Отложенный налог в балансе</t>
  </si>
  <si>
    <t>депозит аренды</t>
  </si>
  <si>
    <t xml:space="preserve">Баланс </t>
  </si>
  <si>
    <t xml:space="preserve">19. </t>
  </si>
  <si>
    <t>Другие компании</t>
  </si>
  <si>
    <t>Не просроченны</t>
  </si>
  <si>
    <t>Торговая дебиторская задолженность</t>
  </si>
  <si>
    <t>клиент</t>
  </si>
  <si>
    <t>коментарии</t>
  </si>
  <si>
    <t xml:space="preserve">22. </t>
  </si>
  <si>
    <t>Подписные расходы</t>
  </si>
  <si>
    <t>Арендная плата</t>
  </si>
  <si>
    <t>Переквалификация курсы</t>
  </si>
  <si>
    <t>Мобильный телефон</t>
  </si>
  <si>
    <t>Переплата налогов</t>
  </si>
  <si>
    <t>Другие</t>
  </si>
  <si>
    <t>спецификация предоплат</t>
  </si>
  <si>
    <t>Количество долей</t>
  </si>
  <si>
    <t>Номинальная стоимость</t>
  </si>
  <si>
    <t>Накопления на плохих дебиторов</t>
  </si>
  <si>
    <t>Накопления на аудит</t>
  </si>
  <si>
    <t>сокращение</t>
  </si>
  <si>
    <t>Сумма в балансе</t>
  </si>
  <si>
    <t>Долгосрочный кредит (больше 1 года)</t>
  </si>
  <si>
    <t>Долгосрочный кредит (больше 5 лет)</t>
  </si>
  <si>
    <t>Интерес</t>
  </si>
  <si>
    <t>Сумма интереса</t>
  </si>
  <si>
    <t>срок</t>
  </si>
  <si>
    <t>Долгосрочные лизинговые обязательства (срок платежа после 5 лет)</t>
  </si>
  <si>
    <t>Долгосрочные лизинговые обязательства (срок платежа после 1 года)</t>
  </si>
  <si>
    <t xml:space="preserve">Самое важное в лизинговых договорах </t>
  </si>
  <si>
    <t>сумма</t>
  </si>
  <si>
    <t>Налог %</t>
  </si>
  <si>
    <t>Переплата подоходного налога</t>
  </si>
  <si>
    <t>Налог на прибыль</t>
  </si>
  <si>
    <t>Налог на прибыль, переплата</t>
  </si>
  <si>
    <t>Налог на добавленную стоимость</t>
  </si>
  <si>
    <t>подоходный налог с резидентов</t>
  </si>
  <si>
    <t>Расчитанный</t>
  </si>
  <si>
    <t>Заплаченный</t>
  </si>
  <si>
    <t>СДЕЛКИ И БАЛАНСЫ СО СВЯЗАННЫМИ СТОРОНАМИ</t>
  </si>
  <si>
    <t>Проданный товар и транспортировка товара</t>
  </si>
  <si>
    <t>Закупка товара и транспортировка</t>
  </si>
  <si>
    <t>финансовый доход</t>
  </si>
  <si>
    <t>финансовый расход</t>
  </si>
  <si>
    <t>Дивиденды</t>
  </si>
  <si>
    <t>Условные обязательства</t>
  </si>
  <si>
    <t>По каждой позиции товара в таблице, обьяснить почему не были сделаны накопления</t>
  </si>
  <si>
    <t>Если не были сделаны накопления на какую либо позицию, пожалуйста, поясните когда и кем товар будет куплен</t>
  </si>
  <si>
    <t>Цена доли</t>
  </si>
  <si>
    <t xml:space="preserve">% ставка </t>
  </si>
  <si>
    <t>ОТЛОЖЕННЫЙ НАЛОГ</t>
  </si>
  <si>
    <t>Временные разницы</t>
  </si>
  <si>
    <t>Временные разници</t>
  </si>
  <si>
    <t>Основные средства по налоговому учету</t>
  </si>
  <si>
    <t>Основные средства по финансовому учету</t>
  </si>
  <si>
    <t>Накопления (на гарантийный ремонт )</t>
  </si>
  <si>
    <t>Если в расчете используется налоговый убыток, то укажите срок, до которого убытком можно воспользоваться для налогообложения</t>
  </si>
  <si>
    <t>Накопления (материальных запасов)</t>
  </si>
  <si>
    <t>Накопления (плохих дебиторов)</t>
  </si>
  <si>
    <t>ВЛОЖЕНИЯ В КОМПАНИИ ГРУППЫ</t>
  </si>
  <si>
    <t>ВЛОЖЕНИЯ В АСОЦИИРОВАННЫЕ КОМПАНИИ</t>
  </si>
  <si>
    <t>ЗАЕМЫ КОМПАНИЯМ ГРУППЫ</t>
  </si>
  <si>
    <t>ЗАЕМЫ АСОЦИИРОВАННЫМ КОМПАНИЯМ</t>
  </si>
  <si>
    <t>ДРУГИЕ ДОЛГОСРОЧНЫЕ ТРЕБОВАНИЯ</t>
  </si>
  <si>
    <t>ТОВАРЫ ДЛЯ ПРОДАЖИ</t>
  </si>
  <si>
    <t>Товар в пути</t>
  </si>
  <si>
    <t>ТОРГОВЫЕ ДЕБИТОРЫ</t>
  </si>
  <si>
    <t xml:space="preserve">Подробная информация по платежам, просроченным более 120 дней. </t>
  </si>
  <si>
    <t>Пожалуйста, прокомментируйте ожидаемое время оплаты, причины неоплаты и т.д.</t>
  </si>
  <si>
    <t>Пожалуйста дайте список покупателей, которые опаздали с оплатой больше, чем на 30 дней и сумма их общего долга больше 5 тыс.евро</t>
  </si>
  <si>
    <t xml:space="preserve">21. </t>
  </si>
  <si>
    <t>ДОЛГИ СВЯЗАННЫХ КОМПАНИЙ</t>
  </si>
  <si>
    <t>РАСХОДЫ БУДУЩИХ ПЕРИОДОВ</t>
  </si>
  <si>
    <t>Другое (что именно?)</t>
  </si>
  <si>
    <t>ДРУГИЕ ДЕБИТОРЫ</t>
  </si>
  <si>
    <t>Расчеты с подотчетными лицами</t>
  </si>
  <si>
    <t>Краткосрочные кредиты работникам</t>
  </si>
  <si>
    <t>НДС по неоплаченным счетам</t>
  </si>
  <si>
    <t>Предоплаты (не за товар)</t>
  </si>
  <si>
    <t>Другие (что именно?)</t>
  </si>
  <si>
    <t>ДЕНЬГИ</t>
  </si>
  <si>
    <t>УСТАВНОЙ КАПИТАЛ</t>
  </si>
  <si>
    <t>Накопления на гарантийный ремонт</t>
  </si>
  <si>
    <t>Дополнение</t>
  </si>
  <si>
    <t>БАНКОВСКИЕ КРЕДИТЫ</t>
  </si>
  <si>
    <t>Краткосрочный кредит (до 1 года)</t>
  </si>
  <si>
    <t>Самое важное в договорах кредитов</t>
  </si>
  <si>
    <t>ДОЛГОСРОЧНЫЕ ДОЛГИ СВЯЗАННЫМ КОМПАНИЯМ</t>
  </si>
  <si>
    <t>ФИНАНСОВЫЙ ЛИЗИНГ</t>
  </si>
  <si>
    <t>ДОЛГИ СВЯЗАННЫМ КОМПАНИЯМ</t>
  </si>
  <si>
    <t>ДОЛГИ ПО НАЛОГАМ И СОЦИАЛЬНЫМ ПЛАТЕЖАМ</t>
  </si>
  <si>
    <t>Штрафы</t>
  </si>
  <si>
    <t>Налог на добавленную стоимость переплата</t>
  </si>
  <si>
    <t>подоходный налог с нерезидентов</t>
  </si>
  <si>
    <t>Социальный налог</t>
  </si>
  <si>
    <t>вкл.переплату</t>
  </si>
  <si>
    <t>вкл.долг</t>
  </si>
  <si>
    <t>ДРУГИЕ КРЕДИТОРЫ</t>
  </si>
  <si>
    <t>ДОХОДЫ БУДУЩИХ ПЕРИОДОВ</t>
  </si>
  <si>
    <t>Другие  расходы</t>
  </si>
  <si>
    <t>8.1</t>
  </si>
  <si>
    <t>8.2</t>
  </si>
  <si>
    <t>9.</t>
  </si>
  <si>
    <t xml:space="preserve">12. </t>
  </si>
  <si>
    <t>14.</t>
  </si>
  <si>
    <t xml:space="preserve">16. </t>
  </si>
  <si>
    <t xml:space="preserve">17. </t>
  </si>
  <si>
    <t xml:space="preserve">18.  </t>
  </si>
  <si>
    <t xml:space="preserve">20. </t>
  </si>
  <si>
    <t>НАКОПЛЕННЫЕ ДОХОДЫ</t>
  </si>
  <si>
    <t>В оригинальной валюте</t>
  </si>
  <si>
    <t>23.  </t>
  </si>
  <si>
    <t xml:space="preserve">24. </t>
  </si>
  <si>
    <t>25. НАКОПЛЕНИЯ</t>
  </si>
  <si>
    <t xml:space="preserve">26. </t>
  </si>
  <si>
    <t xml:space="preserve">27.  </t>
  </si>
  <si>
    <t xml:space="preserve">28.  </t>
  </si>
  <si>
    <t>29.</t>
  </si>
  <si>
    <t>30.</t>
  </si>
  <si>
    <t xml:space="preserve">32.  </t>
  </si>
  <si>
    <t>33.</t>
  </si>
  <si>
    <t>Внесение уставного капитала</t>
  </si>
  <si>
    <t>EEK</t>
  </si>
  <si>
    <t>Неперсонифицированные расходы</t>
  </si>
  <si>
    <t xml:space="preserve">* Рассчитанное как общее количество оплаченных рабочих часов </t>
  </si>
  <si>
    <t xml:space="preserve"> сотрудника, работающего полное время</t>
  </si>
  <si>
    <t>в 2010 году / количество рабочих часов в год для одного</t>
  </si>
  <si>
    <t>Те же расходы на персонал, разделенные на следующие категории:</t>
  </si>
  <si>
    <t>Расходы на зарплату директора</t>
  </si>
  <si>
    <t>Расходы на зарплату офисных сотрудников</t>
  </si>
  <si>
    <t>Расходы на зарплату работников склада</t>
  </si>
  <si>
    <t>Другие расходы на персонал</t>
  </si>
  <si>
    <t>Из строки 21 - сумма основных средств по договору финансового лизинга</t>
  </si>
  <si>
    <t>LCY</t>
  </si>
  <si>
    <t>Условные обязательства и другие финансовые обязательства</t>
  </si>
  <si>
    <t>Пожалуйста, поставьте описание и стоимость условных и других финансовых обязательств</t>
  </si>
  <si>
    <t>Обязательная сумма арендных платежей</t>
  </si>
  <si>
    <t>Платежи оперативного лизинга, включая машины, компьютеры и прочее</t>
  </si>
  <si>
    <t>Другие финансовые обязательства</t>
  </si>
  <si>
    <t>Балансовая стоимость инвестиции, LCY</t>
  </si>
  <si>
    <t>в оригинальной валюте</t>
  </si>
  <si>
    <t>Брутто</t>
  </si>
  <si>
    <t>Нетто</t>
  </si>
  <si>
    <t>Накопления, LCY</t>
  </si>
  <si>
    <t>Сумма долга, LCY</t>
  </si>
  <si>
    <t>Название организации</t>
  </si>
  <si>
    <t>сумма, LCY</t>
  </si>
  <si>
    <t>Материнское предприятие Восточной группы</t>
  </si>
  <si>
    <t>% по лизингу</t>
  </si>
  <si>
    <t>налог на имущество</t>
  </si>
  <si>
    <t>Лицензии</t>
  </si>
  <si>
    <t>SEG</t>
  </si>
  <si>
    <t xml:space="preserve">задолж перед сотрудникам </t>
  </si>
  <si>
    <t>Социальный налог переплата</t>
  </si>
  <si>
    <t>Налоговый эффект от создания накоплений на дебиторов</t>
  </si>
  <si>
    <t>Налоговый эффект от создания накоплений на отпуска</t>
  </si>
  <si>
    <t>НДС с авансов</t>
  </si>
  <si>
    <t xml:space="preserve">Сумма долга, </t>
  </si>
  <si>
    <t>подоходный налог с резидентов переплата</t>
  </si>
  <si>
    <t>.</t>
  </si>
  <si>
    <t>Полученные проценты по выданным кредитам работникам</t>
  </si>
  <si>
    <t>Госпошлина</t>
  </si>
  <si>
    <t>проч</t>
  </si>
  <si>
    <t>Код</t>
  </si>
  <si>
    <t>АКТИВ</t>
  </si>
  <si>
    <t>1110</t>
  </si>
  <si>
    <t>I. ВНЕОБОРОТНЫЕ АКТИВЫ</t>
  </si>
  <si>
    <t>Результаты исследований и разработок</t>
  </si>
  <si>
    <t>1120</t>
  </si>
  <si>
    <t>1130</t>
  </si>
  <si>
    <t>Доходные вложения в материальные ценности</t>
  </si>
  <si>
    <t>1140</t>
  </si>
  <si>
    <t>Финансовые вложения</t>
  </si>
  <si>
    <t>1150</t>
  </si>
  <si>
    <t>Отложенные налоговые активы</t>
  </si>
  <si>
    <t>1160</t>
  </si>
  <si>
    <t>Прочие внеоборотные активы</t>
  </si>
  <si>
    <t>1170</t>
  </si>
  <si>
    <t>Итого по разделу I</t>
  </si>
  <si>
    <t>1100</t>
  </si>
  <si>
    <t>II. ОБОРОТНЫЕ АКТИВЫ</t>
  </si>
  <si>
    <t>1210</t>
  </si>
  <si>
    <t>Налог на добавленную стоимость по приобретенным ценностям</t>
  </si>
  <si>
    <t>1220</t>
  </si>
  <si>
    <t>Дебиторская задолженность</t>
  </si>
  <si>
    <t>1230</t>
  </si>
  <si>
    <t>1240</t>
  </si>
  <si>
    <t>1250</t>
  </si>
  <si>
    <t>Прочие оборотные активы</t>
  </si>
  <si>
    <t>1260</t>
  </si>
  <si>
    <t>Итого по разделу II</t>
  </si>
  <si>
    <t>1200</t>
  </si>
  <si>
    <t>БАЛАНС</t>
  </si>
  <si>
    <t>1600</t>
  </si>
  <si>
    <t>ПАССИВ</t>
  </si>
  <si>
    <t>1310</t>
  </si>
  <si>
    <t>III. КАПИТАЛ И РЕЗЕРВЫ 6</t>
  </si>
  <si>
    <t>Уставный капитал (складочный 
капитал, уставный фонд, вклады товарищей)</t>
  </si>
  <si>
    <t>Собственные акции, выкупленные у акционеров</t>
  </si>
  <si>
    <t>1320</t>
  </si>
  <si>
    <t>Переоценка внеоборотных активов</t>
  </si>
  <si>
    <t>1340</t>
  </si>
  <si>
    <t>Добавочный капитал (без переоценки)</t>
  </si>
  <si>
    <t>1350</t>
  </si>
  <si>
    <t>Резервный капитал</t>
  </si>
  <si>
    <t>1360</t>
  </si>
  <si>
    <t>1370</t>
  </si>
  <si>
    <t>Итого по разделу III</t>
  </si>
  <si>
    <t>1300</t>
  </si>
  <si>
    <t>IV. ДОЛГОСРОЧНЫЕ ОБЯЗАТЕЛЬСТВА</t>
  </si>
  <si>
    <t>1410</t>
  </si>
  <si>
    <t>Заемные средства</t>
  </si>
  <si>
    <t>Отложенные налоговые обязательства</t>
  </si>
  <si>
    <t>1420</t>
  </si>
  <si>
    <t>Резервы под условные обязательства</t>
  </si>
  <si>
    <t>1430</t>
  </si>
  <si>
    <t>Прочие обязательства</t>
  </si>
  <si>
    <t>1450</t>
  </si>
  <si>
    <t>Итого по разделу IV</t>
  </si>
  <si>
    <t>1400</t>
  </si>
  <si>
    <t>V. КРАТКОСРОЧНЫЕ ОБЯЗАТЕЛЬСТВА</t>
  </si>
  <si>
    <t>1510</t>
  </si>
  <si>
    <t>Кредиторская задолженность</t>
  </si>
  <si>
    <t>1520</t>
  </si>
  <si>
    <t>1530</t>
  </si>
  <si>
    <t>Резервы предстоящих расходов</t>
  </si>
  <si>
    <t>1540</t>
  </si>
  <si>
    <t>1550</t>
  </si>
  <si>
    <t>Итого по разделу V</t>
  </si>
  <si>
    <t>1500</t>
  </si>
  <si>
    <t>1700</t>
  </si>
  <si>
    <t>2110</t>
  </si>
  <si>
    <t>Себестоимость продаж</t>
  </si>
  <si>
    <t>2120</t>
  </si>
  <si>
    <t>Валовая прибыль (убыток)</t>
  </si>
  <si>
    <t>2100</t>
  </si>
  <si>
    <t>Коммерческие расходы</t>
  </si>
  <si>
    <t>2210</t>
  </si>
  <si>
    <t>Управленческие расходы</t>
  </si>
  <si>
    <t>2220</t>
  </si>
  <si>
    <t>Прибыль (убыток) от продаж</t>
  </si>
  <si>
    <t>2200</t>
  </si>
  <si>
    <t>Доходы от участия в других организациях</t>
  </si>
  <si>
    <t>2310</t>
  </si>
  <si>
    <t>Проценты к получению</t>
  </si>
  <si>
    <t>2320</t>
  </si>
  <si>
    <t>Проценты к уплате</t>
  </si>
  <si>
    <t>2330</t>
  </si>
  <si>
    <t>Прочие доходы</t>
  </si>
  <si>
    <t>2340</t>
  </si>
  <si>
    <t>Прочие расходы</t>
  </si>
  <si>
    <t>2350</t>
  </si>
  <si>
    <t>Прибыль (убыток) до налогообложения</t>
  </si>
  <si>
    <t>2300</t>
  </si>
  <si>
    <t>Текущий налог на прибыль</t>
  </si>
  <si>
    <t>2410</t>
  </si>
  <si>
    <t>в т.ч. постоянные налоговые обязательства (активы)</t>
  </si>
  <si>
    <t>2421</t>
  </si>
  <si>
    <t>Изменение отложенных налоговых 
обязательств</t>
  </si>
  <si>
    <t>2430</t>
  </si>
  <si>
    <t>Изменение отложенных налоговых активов</t>
  </si>
  <si>
    <t>2450</t>
  </si>
  <si>
    <t>Прочее</t>
  </si>
  <si>
    <t>2460</t>
  </si>
  <si>
    <t>2400</t>
  </si>
  <si>
    <t>Выручка</t>
  </si>
  <si>
    <t>Наименование показателя</t>
  </si>
  <si>
    <t>Бухгалтерский баланс</t>
  </si>
  <si>
    <t>Отчет о прибылях и убытках</t>
  </si>
  <si>
    <t>ВСЕ АКТИВЫ и РАСХОДЫ со знаком "+" плюс (Дебетовая сторона проводок)</t>
  </si>
  <si>
    <t>ВСЕ ПАССИВЫ и ДОХОДЫ со знаком "-" минус (Кредитовая сторона проводок)</t>
  </si>
  <si>
    <t>Код строки</t>
  </si>
  <si>
    <t>Форма РСБУ</t>
  </si>
  <si>
    <t>Форма для МСФО</t>
  </si>
  <si>
    <t>Капитал и резервы</t>
  </si>
  <si>
    <t>Проценты и другие финансовые расходы</t>
  </si>
  <si>
    <t>Расчетные показатели</t>
  </si>
  <si>
    <t>Заполняется по данным РСБУ отчетности</t>
  </si>
  <si>
    <t>ВСЕ ПАССИВЫ со знаком "-" минус</t>
  </si>
  <si>
    <t>ВСЕ АКТИВЫ со знаком "+" плюс</t>
  </si>
  <si>
    <t>ВСЕ РАСХОДЫ со знаком "+" плюс</t>
  </si>
  <si>
    <t>ВСЕ ДОХОДЫ со знаком "-" минус</t>
  </si>
  <si>
    <t>Проверка баланса</t>
  </si>
  <si>
    <t>Чистая прибыль (убыток) текущего года</t>
  </si>
  <si>
    <t>Нераспределенная прибыль (непокрытый убыток) на Начало года</t>
  </si>
  <si>
    <t>Номер корректировки</t>
  </si>
  <si>
    <t>Сумма по РСБУ</t>
  </si>
  <si>
    <t>Сумма по МСФО</t>
  </si>
  <si>
    <t>Корректировки для МСФО</t>
  </si>
  <si>
    <t>ДЕБЕТ со знаком "+" плюс</t>
  </si>
  <si>
    <t>КРЕДИТ со знаком "-" минус</t>
  </si>
  <si>
    <t>Строка отчетности</t>
  </si>
  <si>
    <t>Дт</t>
  </si>
  <si>
    <t>Кт</t>
  </si>
  <si>
    <t>Комментарий</t>
  </si>
  <si>
    <t>Проверка</t>
  </si>
  <si>
    <t xml:space="preserve">Чистая (прибыль) / убыток </t>
  </si>
  <si>
    <t>Чистая прибыль"-"/ Убыток "+"</t>
  </si>
  <si>
    <t>Отражение отложенного налога</t>
  </si>
  <si>
    <t xml:space="preserve"> </t>
  </si>
  <si>
    <t>Отражение резерва по дебиторской задолженности</t>
  </si>
  <si>
    <t>Отражение лизингового имущества</t>
  </si>
  <si>
    <t>Отражение резерва по неиспользованным отпускам</t>
  </si>
  <si>
    <t>Реклассификация доходов и расходов для представления в целях МСФО</t>
  </si>
  <si>
    <t>Реклассификация дебиторской задолженности для представления в целях МСФО</t>
  </si>
  <si>
    <t>Реклассификация кредиторской задолженности для представления в целях МСФО</t>
  </si>
  <si>
    <t>Реклассификация денежных средств для представления в целях МСФО</t>
  </si>
  <si>
    <t>Отражение резерва по запасам</t>
  </si>
  <si>
    <t>Обязательство по Отложенному налогу</t>
  </si>
  <si>
    <t>Финансовый лизинг ST</t>
  </si>
  <si>
    <t>Финансовый лизинг LT</t>
  </si>
  <si>
    <t>Реклассификация РБП для представления в целях МСФО</t>
  </si>
  <si>
    <t>Реклассификация ТМЦ для представления в целях МСФО</t>
  </si>
  <si>
    <t>Прочие корректировки</t>
  </si>
  <si>
    <t>Другое (указать, что именно)</t>
  </si>
  <si>
    <t>ПРЕДОПЛАТА ЗА ТОВАР СВЯЗАННЫМ КОМПАНИЯМ</t>
  </si>
  <si>
    <t>Предоплата за товар связанным компаниям</t>
  </si>
  <si>
    <t>0-30 дней</t>
  </si>
  <si>
    <t>31-60 дней</t>
  </si>
  <si>
    <t>61-90 дней</t>
  </si>
  <si>
    <t>91-120 дней</t>
  </si>
  <si>
    <t>более 120 дней</t>
  </si>
  <si>
    <t>Полученные предоплаты от связанных компаний</t>
  </si>
  <si>
    <t xml:space="preserve">34. </t>
  </si>
  <si>
    <t>ПОЛУЧЕННЫЕ ПРЕДОПЛАТЫ ОТ СВЯЗАННЫХ КОМПАНИЙ</t>
  </si>
  <si>
    <t>Cобственный  капитал</t>
  </si>
  <si>
    <t>Прибыль компании</t>
  </si>
  <si>
    <t>участие % на 31.12.11</t>
  </si>
  <si>
    <t>Оценка склада</t>
  </si>
  <si>
    <t>Да</t>
  </si>
  <si>
    <t>Директор Кузнецов С.В.</t>
  </si>
  <si>
    <t>Общество с ограниченной ответственностью</t>
  </si>
  <si>
    <t>оптовая торговля шинами, дисками для спец.техники</t>
  </si>
  <si>
    <t>Предприятие было зарегистрировано 18.11.2008г. Фактическая деятельность предприятия началась с 01.01.2009г.</t>
  </si>
  <si>
    <t>Источниками средств предприятия является уставный капитал ,внесенный компанией ООО "Старко Истерн Груп" и прибыль от основной операционной деятельности предприятия.</t>
  </si>
  <si>
    <t>Другой доход (от приход излишков, пересортица)</t>
  </si>
  <si>
    <t>Налог на имущество</t>
  </si>
  <si>
    <t>обновление программы по 1С</t>
  </si>
  <si>
    <t>услуги связи</t>
  </si>
  <si>
    <t xml:space="preserve">                                                                   Мегафон</t>
  </si>
  <si>
    <t>почтовые услуги</t>
  </si>
  <si>
    <t>диз.топливо, бензин</t>
  </si>
  <si>
    <t>аренда офиса и склада</t>
  </si>
  <si>
    <t>транспортные расходы</t>
  </si>
  <si>
    <t>Таможня</t>
  </si>
  <si>
    <t>Атомобиль</t>
  </si>
  <si>
    <t>Балтинвест №45611-БИ-Авто от 15/07/2011</t>
  </si>
  <si>
    <t>Аудиторы</t>
  </si>
  <si>
    <t>представительские расходы, списание брака</t>
  </si>
  <si>
    <t>нет</t>
  </si>
  <si>
    <t>???</t>
  </si>
  <si>
    <t>???????</t>
  </si>
  <si>
    <t>таможенные платежи</t>
  </si>
  <si>
    <t>Другое (материалы)</t>
  </si>
  <si>
    <t>Другие расходы( возврат и списание брака)</t>
  </si>
  <si>
    <t>Другие расходы( юристы)</t>
  </si>
  <si>
    <t>Продвижение товаров на рынке посредством адресных почтовых рассылок, рекламы в печатных изданиях и интернете.</t>
  </si>
  <si>
    <t>Другие расходы(мероприятия(встречи с покупателями, )</t>
  </si>
  <si>
    <t>Другие расходы(регистрация товарного знака)</t>
  </si>
  <si>
    <t>Другое(аммортизация лизинга)</t>
  </si>
  <si>
    <t>Дополнительная информация к приложениям отчета 2012 года</t>
  </si>
  <si>
    <t>Дополнительная информация к годовому отчету 2012</t>
  </si>
  <si>
    <t>ПЭК, Деловые линии</t>
  </si>
  <si>
    <t>госпошлина</t>
  </si>
  <si>
    <t>УФК</t>
  </si>
  <si>
    <t xml:space="preserve">31.12.2012
</t>
  </si>
  <si>
    <t>Бухгалтер Смирнова Н.В.</t>
  </si>
  <si>
    <t xml:space="preserve">Увеличение объема продаж во всех сегментах товаров  и во всех сегментах наших покупателей. Увеличение площади склада, увеличение персонала складских работников. Увеличение оборачиваемости товара за счет оптимизации системы заказов от поставщиков. Снижение доли всех расходов. Стать лидирующим поставщиком шин, камер, ободных лент, дисков. Расширить сервис, чтобы добраться до конечного потребителя. </t>
  </si>
  <si>
    <t>Другие расходы( консультации аудитора)</t>
  </si>
  <si>
    <t>Другие расходы(расходы которые м/б в себестоимости)</t>
  </si>
  <si>
    <t>Плата за налоговые консультации 40500_________</t>
  </si>
  <si>
    <t>Среднее количество работников в 2013 году* было 12, в 2012 -14 __.</t>
  </si>
  <si>
    <t>Другое (мат помощь)</t>
  </si>
  <si>
    <t>Другое (питание)</t>
  </si>
  <si>
    <t>Другое (поиск песонала)</t>
  </si>
  <si>
    <t>Другие расходы (визы для Датчан)</t>
  </si>
  <si>
    <t>ОАО "Зирганская машинно-технологическая станция"</t>
  </si>
  <si>
    <t>ЗАО "Агротехмаш"</t>
  </si>
  <si>
    <t>Ави-партнер</t>
  </si>
  <si>
    <t>заказ авиа билетов</t>
  </si>
  <si>
    <t>Газпромнефть</t>
  </si>
  <si>
    <t>Паритет, Традиция</t>
  </si>
  <si>
    <t>Филиал Открытое Акционерное Общество  "ФРЕЙТ ЛИНК""Фрейт Линк-Санкт-Петербург"</t>
  </si>
  <si>
    <t>ЗАО  ФК "Балтинвест"</t>
  </si>
  <si>
    <t>финасовый лизинг</t>
  </si>
  <si>
    <t>Сумма на 31.12.13, LCY</t>
  </si>
  <si>
    <t>На 1 Января 2013</t>
  </si>
  <si>
    <t>На 31 Декабря 2013</t>
  </si>
  <si>
    <t>Краткосрочные лизинговые обязательства (срок платежа 2014год)</t>
  </si>
  <si>
    <t>Идентифицируйте  позиции товара, по которым не было движения в 2013 году</t>
  </si>
  <si>
    <t>Другие расходы( выставка)</t>
  </si>
  <si>
    <t>Убытком для налогобложения можно воспользоваться в течение 10 лет</t>
  </si>
  <si>
    <t>ожидается в марте 2014, клиент с задолженностью согласен, пока нет возможности погасить</t>
  </si>
  <si>
    <t>производитель с/х тракторов, новый для нас клиент</t>
  </si>
  <si>
    <t xml:space="preserve">31.12.2013
</t>
  </si>
  <si>
    <t>31.12.2013
LCY</t>
  </si>
  <si>
    <t>Дата начала периода отчета</t>
  </si>
  <si>
    <t>Дата конец периода отчета</t>
  </si>
  <si>
    <t xml:space="preserve">На дату начала периода Дт 01 Группа Оборудование + Группа стеллаж </t>
  </si>
  <si>
    <t>На дату начала периода Дт 01 Группа Прочие</t>
  </si>
  <si>
    <t>На дату начала периода Дт 08 Все Группы</t>
  </si>
  <si>
    <t>Всего по строке</t>
  </si>
  <si>
    <t xml:space="preserve">На дату начала периода Дт 04 Все Группы </t>
  </si>
  <si>
    <t xml:space="preserve">Оборот за период отчета Дт 04 Все Группы </t>
  </si>
  <si>
    <t xml:space="preserve">Оборот за период отчета  Дт 01 Группа Оборудование + Группа стеллаж </t>
  </si>
  <si>
    <t>Оборот за период отчета  Дт 01 Группа Прочие</t>
  </si>
  <si>
    <t>Оборот за период отчета  Дт 08 Все Группы</t>
  </si>
  <si>
    <t xml:space="preserve">Оборот за период отчета Кр 04 Все Группы </t>
  </si>
  <si>
    <t xml:space="preserve">Оборот за период отчета  Кр 01 Группа Оборудование + Группа стеллаж </t>
  </si>
  <si>
    <t>Оборот за период отчета  Кр 01 Группа Прочие</t>
  </si>
  <si>
    <t>Оборот за период отчета  Кр 08 Все Группы</t>
  </si>
  <si>
    <t xml:space="preserve">На дату конца периода Дт 04 Все Группы </t>
  </si>
  <si>
    <t xml:space="preserve">На дату конца периода Дт 01 Группа Оборудование + Группа стеллаж </t>
  </si>
  <si>
    <t>На дату начала конца Дт 01 Группа Прочие</t>
  </si>
  <si>
    <t>На дату начала конца Дт 08 Все Группы</t>
  </si>
  <si>
    <t xml:space="preserve">Оборот за период отчета Дт 05 Все Группы </t>
  </si>
  <si>
    <t xml:space="preserve">Оборот за период отчета Кр 05 Все Группы </t>
  </si>
  <si>
    <t xml:space="preserve">На дату начала периода Кр 05 Все Группы </t>
  </si>
  <si>
    <t xml:space="preserve">На дату конца периода Кр 05 Все Группы </t>
  </si>
  <si>
    <t xml:space="preserve">На дату начала периода Кр 02 Группа Оборудование + Группа стеллаж </t>
  </si>
  <si>
    <t>На дату начала периода Кр 01 Группа Прочие</t>
  </si>
  <si>
    <t xml:space="preserve">На дату конца периода Кр 01 Группа Оборудование + Группа стеллаж </t>
  </si>
  <si>
    <t>На дату начала конца Кр 01 Группа Прочие</t>
  </si>
  <si>
    <t xml:space="preserve"> По столбцу Равно  Начальная стоимость На конец периода минус Накопления  и амортизация На конец периода</t>
  </si>
  <si>
    <t xml:space="preserve"> По столбцу Равно  Начальная стоимость На начало периода минус Накопления  и амортизация На начало периода</t>
  </si>
  <si>
    <t>На конец периода отчета Дт 41</t>
  </si>
  <si>
    <t>На конец предыдущего периода  отчета Дт 41</t>
  </si>
  <si>
    <t>Сумма по столбцу</t>
  </si>
  <si>
    <t>Равно на конец периода отчета Дт 68 по субсчетам  плюс Дт 69 по субсчетам</t>
  </si>
  <si>
    <t>Равно на конец предыдущего периода отчета Дт 68 по субсчетам  плюс Дт 69 по субсчетам</t>
  </si>
  <si>
    <t xml:space="preserve">Равно на конец периода отчета Дт 71 по субсчетам  </t>
  </si>
  <si>
    <t xml:space="preserve">Равно на конец предыдущего периода отчета Дт 71 по субсчетам  </t>
  </si>
  <si>
    <t xml:space="preserve">Равно на конец периода отчета Дт 73.01  </t>
  </si>
  <si>
    <t>Равно на конец  предыдущего периода отчета Дт 73.01</t>
  </si>
  <si>
    <t>Равно на конец периода отчета Дт 76.АВ</t>
  </si>
  <si>
    <t>Равно на конец предыдущего периода отчета Дт 76.АВ</t>
  </si>
  <si>
    <t>Равно на конец периода отчета Дт 10 по субсчетам</t>
  </si>
  <si>
    <t>Равно на конец предыдущего периода отчета Дт 10 по субсчетам</t>
  </si>
  <si>
    <t>Равно на конец периода отчета Дт 50 по субсчетам</t>
  </si>
  <si>
    <t>Равно на конец предыдущего периода отчета Дт 50 по субсчетам</t>
  </si>
  <si>
    <t>Равно на конец периода отчета Дт 57 по субсчетам</t>
  </si>
  <si>
    <t>Равно на конец периода отчета Дт 55 по субсчетам</t>
  </si>
  <si>
    <t>Равно на конец предыдущего периода отчета Дт 57 по субсчетам</t>
  </si>
  <si>
    <t>Равно на конец предыдущего периода отчета Дт 55 по субсчетам</t>
  </si>
  <si>
    <t>Равно на начало периода отчета Кт 96 Статья "Накопления на аудит"</t>
  </si>
  <si>
    <t>Равно оборот периода отчета Кт 96 Статья "Накопления на аудит"</t>
  </si>
  <si>
    <t>Равно оборот периода отчета Дт 96 Статья "Накопления на аудит"</t>
  </si>
  <si>
    <t>Равно на конец периода отчета Кт 96 Статья "Накопления на аудит"</t>
  </si>
  <si>
    <t xml:space="preserve">Равно Оборот  периода отчета  Кр 68.01 Штрафы </t>
  </si>
  <si>
    <t xml:space="preserve">Равно Оборот  периода отчета  Кр 68.02 минус Оборот  периода отчета  Кр 68.02 Штрафы </t>
  </si>
  <si>
    <t xml:space="preserve">Равно Оборот  периода отчета  Кр 68.02 Штрафы </t>
  </si>
  <si>
    <t xml:space="preserve">Равно Оборот  периода отчета  Кр 68.01 минус Оборот  периода отчета  Кр 68.01 Штрафы </t>
  </si>
  <si>
    <t xml:space="preserve">Равно Оборот  периода отчета  Кр 68.04 минус Оборот  периода отчета  Кр 68.04 Штрафы </t>
  </si>
  <si>
    <t xml:space="preserve">Равно Оборот  периода отчета  Кр 68.04 Штрафы </t>
  </si>
  <si>
    <t xml:space="preserve">Равно Оборот  периода отчета  Кр 68.08 минус Оборот  периода отчета  Кр 68.08 Штрафы </t>
  </si>
  <si>
    <t xml:space="preserve">Равно Оборот  периода отчета  Кр 68.08 Штрафы </t>
  </si>
  <si>
    <t xml:space="preserve">Равно Оборот  периода отчета  Дт 68.08 </t>
  </si>
  <si>
    <t>Равно на конец периода отчета Дт 51 по субсчетам плюс  Дт 52 по субсчетам</t>
  </si>
  <si>
    <t>Равно на конец предыдущего периода отчета Дт 51 по субсчетам плюс  Дт 52 по субсчетам</t>
  </si>
  <si>
    <t>Строка на конец периода отчета столбец НМО -  столбец Амортизация НМО</t>
  </si>
  <si>
    <t>Строка на начало периода отчета столбец НМО - столбец Амортизация НМО</t>
  </si>
  <si>
    <t>Строка на конец периода отчета столбец Оборудование - столбец Амортизация Оборудования</t>
  </si>
  <si>
    <t>Строка на начало периода отчета столбец Оборудование - столбец Амортизация Оборудования</t>
  </si>
  <si>
    <t>Строка на конец периода отчета столбец Другие основные средства - столбец Амортизация Другие основные средства</t>
  </si>
  <si>
    <t>Строка на начало периода отчета столбец Другие основные средства - столбец Амортизация Другие основные средства</t>
  </si>
  <si>
    <t xml:space="preserve"> По столбцу Равно  Начальная стоимость На начало периода </t>
  </si>
  <si>
    <t xml:space="preserve"> По столбцу Равно  Начальная стоимость На конец периода </t>
  </si>
  <si>
    <t>Строка на конец периода отчета столбец Незаконченное строительство</t>
  </si>
  <si>
    <t>Строка на начало периода отчета столбец Незаконченное строительство</t>
  </si>
  <si>
    <t>Сумма по столбцу  баланс на конец периода отчета</t>
  </si>
  <si>
    <t>Сумма по столбцу  баланс на начало периода отчета</t>
  </si>
  <si>
    <t>Сумма по столбцу  на конец периода отчета</t>
  </si>
  <si>
    <t>Сумма по столбцу   на начало периода отчета</t>
  </si>
  <si>
    <t>Равно на конец периода отчета Дт 60.02 Группа Поставщики плюс Дт 60.22 Группа Поставщики плюс Дт 76.09</t>
  </si>
  <si>
    <t>Равно на конец предыдущего периода отчета Дт 60.02 Группа Поставщики плюс  плюс Дт 60.22 Группа Поставщики  Дт 76.09</t>
  </si>
  <si>
    <t>Равно на конец периода отчета Дт 19 по субсчетам</t>
  </si>
  <si>
    <t>Равно на конец предыдущего периода отчета Дт 19 по субсчетам</t>
  </si>
  <si>
    <t>Равно Total non-current assets + Всего долгосрочные финансовые вложения по столбцу</t>
  </si>
  <si>
    <t>На конец периода отчета Дт 60.02 Покупатели</t>
  </si>
  <si>
    <t>На начало периода отчета Дт 60.02 Покупатели</t>
  </si>
  <si>
    <t>Сумма Торговая дебиторская задолженность на конец периода отчета</t>
  </si>
  <si>
    <t>Сумма Торговая дебиторская задолженность на начало периода отчета</t>
  </si>
  <si>
    <t>Сумма Долги связанных компаний на конец периода отчета</t>
  </si>
  <si>
    <t>Сумма Долги связанных компаний на начало периода отчета</t>
  </si>
  <si>
    <t>Сумма Расходы будущих периодов на конец периода отчета</t>
  </si>
  <si>
    <t>Сумма Расходы будущих периодов на начало периода отчета</t>
  </si>
  <si>
    <t>Сумма Накопленные доходы на начало периода отчета</t>
  </si>
  <si>
    <t>Сумма Другие дебиторы на конец периода отчета</t>
  </si>
  <si>
    <t>Сумма Другие дебиторы  на начало периода отчета</t>
  </si>
  <si>
    <t>Сумма Накопленные доходы на конец периода отчета</t>
  </si>
  <si>
    <t>Сумма Деньги на конец периода отчета</t>
  </si>
  <si>
    <t>Сумма Деньги на начало периода отчета</t>
  </si>
  <si>
    <t>Равно Всего запасы + Всего дебиторы + Всего денежные средства на конец периода</t>
  </si>
  <si>
    <t>Равно Всего запасы + Всего дебиторы + Всего денежные средства на начало периода</t>
  </si>
  <si>
    <t>Равно Всего долгосрочные вложения + Всего оборотные активы на конец периода отчета</t>
  </si>
  <si>
    <t>Строка Сумма на конец периода Уставной капитал</t>
  </si>
  <si>
    <t>Строка Сумма на начало периода Уставной капитал</t>
  </si>
  <si>
    <t>Строка Сумма в балансе на конец периода Накопления</t>
  </si>
  <si>
    <t>Строка Сумма в балансе на начало периода Накопления</t>
  </si>
  <si>
    <t>Строка Сумма Долгосрочные обязательства  на конец периода Банковские кредиты</t>
  </si>
  <si>
    <t>Строка Сумма Долгосрочные обязательства  на начало периода Банковские кредиты</t>
  </si>
  <si>
    <t>Строка Сумма Долгосрочные обязательства  на конец периода Долгосрочные долги связанным компаниям</t>
  </si>
  <si>
    <t>Строка Сумма Долгосрочные обязательства  на начало периода Долгосрочные долги связанным компаниям</t>
  </si>
  <si>
    <t>Строка Сумма Долгосрочные обязательства  на конец периода Финансовый лизинг LT</t>
  </si>
  <si>
    <t>Строка Сумма Долгосрочные обязательства  на начало периода Финансовый лизинг LT</t>
  </si>
  <si>
    <t>Строка Сумма Долгосрочные обязательства  на конец периода Обязательство по Отложенному налогу</t>
  </si>
  <si>
    <t>Строка Сумма Долгосрочные обязательства  на начало периода Обязательство по Отложенному налогу</t>
  </si>
  <si>
    <t>Строка Сумма Долгосрочные обязательства  на конец периода Банковские кредиты долгосрочный</t>
  </si>
  <si>
    <t>Строка Сумма Долгосрочные обязательства  на начало периода Банковские кредиты долгосрочный</t>
  </si>
  <si>
    <t xml:space="preserve">Строка Сумма Долги связанным компаниям на конец периода </t>
  </si>
  <si>
    <t xml:space="preserve">Строка Сумма Долги связанным компаниям на начало периода </t>
  </si>
  <si>
    <t xml:space="preserve">Строка  Сумма Финансовый лизинг ST на конец периода </t>
  </si>
  <si>
    <t xml:space="preserve">Строка Сумма Финансовый лизинг ST  на начало периода </t>
  </si>
  <si>
    <t xml:space="preserve">Строка  Сумма Другие кредиторы на конец периода </t>
  </si>
  <si>
    <t xml:space="preserve">Строка Сумма Другие кредиторы  на начало периода </t>
  </si>
  <si>
    <t>Равно Всего долгосрочные обязательства + Всего текущие обязательства на конец периода</t>
  </si>
  <si>
    <t>Равно Собственный капитал + Всего обязательства на конец периода</t>
  </si>
  <si>
    <t>Равно Всего долгосрочные обязательства + Всего текущие обязательства на начало периода</t>
  </si>
  <si>
    <t>Равно Собственный капитал + Всего обязательства на начало периода</t>
  </si>
  <si>
    <t>Равно на конец периода отчета Дт 97.21 Лицензии</t>
  </si>
  <si>
    <t>Равно на конец предыдущего  периода отчета Дт Дт 97.21 Лицензии</t>
  </si>
  <si>
    <t>Равно на начало периода отчета Кт 63</t>
  </si>
  <si>
    <t>Равно оборот периода отчета  Кт 63</t>
  </si>
  <si>
    <t>Равно на конец периода отчета  Кт 63</t>
  </si>
  <si>
    <t>Равно оборот периода отчета  Дт 63</t>
  </si>
  <si>
    <t xml:space="preserve">Равно Оборот  периода отчета  Кр 69 по субсчетам минус Оборот  периода отчета  Кр 69 по субсчетам  Штрафы </t>
  </si>
  <si>
    <t xml:space="preserve">Равно Оборот  периода отчета  Кр 69 по субсчетам Штрафы </t>
  </si>
  <si>
    <t xml:space="preserve">Равно СО ЗНАКОМ МИНУС Оборот  периода отчета  Дт69 по субсчетам </t>
  </si>
  <si>
    <t xml:space="preserve">Равно на конец периода отчета Кт 70 </t>
  </si>
  <si>
    <t xml:space="preserve">Равно на начало периода отчета Кт 70 </t>
  </si>
  <si>
    <t>в том числе задолженность перед сотрудниками</t>
  </si>
  <si>
    <t>Сумма по столбцу без в том числе</t>
  </si>
  <si>
    <t xml:space="preserve">Равно на конец периода отчета Кт 98 по субсчетам </t>
  </si>
  <si>
    <t xml:space="preserve">Равно на начало периода отчета Кт 98 по субсчетам </t>
  </si>
  <si>
    <t xml:space="preserve">Равно На конец предыдущего периода отчета  Кр 68.04, если "ноль", то Равно На конец предыдущего периода отчета  СО ЗНАКОМ МИНУС Дт 68.04 </t>
  </si>
  <si>
    <t xml:space="preserve">Равно На конец  периода отчета  Кр 68.04, если "ноль", то Равно На конец предыдущего периода отчета  СО ЗНАКОМ МИНУС Дт 68.04 </t>
  </si>
  <si>
    <t xml:space="preserve">Равно На конец предыдущего периода отчета  Кр 68.02, если "ноль", то Равно На конец предыдущего периода отчета  СО ЗНАКОМ МИНУС Дт 68.02 </t>
  </si>
  <si>
    <t xml:space="preserve">Равно На конец  периода отчета  Кр 68.02, если "ноль", то Равно На конец предыдущего периода отчета  СО ЗНАКОМ МИНУС Дт 68.02 </t>
  </si>
  <si>
    <t xml:space="preserve">Равно На конец предыдущего периода отчета  Кр 68.01, если "ноль", то Равно На конец предыдущего периода отчета  СО ЗНАКОМ МИНУС Дт 68.01 </t>
  </si>
  <si>
    <t xml:space="preserve">Равно На конец  периода отчета  Кр 68.01, если "ноль", то Равно На конец предыдущего периода отчета  СО ЗНАКОМ МИНУС Дт 68.01 </t>
  </si>
  <si>
    <t xml:space="preserve">Равно Оборот  периода отчета  Дт 68.04 </t>
  </si>
  <si>
    <t xml:space="preserve">Равно Оборот  периода отчета  Дт 68.02 </t>
  </si>
  <si>
    <t xml:space="preserve">Равно  Оборот  периода отчета  Дт 68.01 </t>
  </si>
  <si>
    <t xml:space="preserve">Равно На конец предыдущего периода отчета  Кр 69 по субсчетам, если "ноль", то Равно На конец предыдущего периода отчета  СО ЗНАКОМ МИНУС Дт 69 по субсчетам </t>
  </si>
  <si>
    <t>Равно На конец  периода отчета  Кр 69 по субсчетам, если "ноль", то Равно На конец предыдущего периода отчета  СО ЗНАКОМ МИНУС Дт 69 по субсчетам</t>
  </si>
  <si>
    <t xml:space="preserve">Равно На конец предыдущего периода отчета  Кр 68.08, если "ноль", то Равно На конец предыдущего периода отчета  СО ЗНАКОМ МИНУС Дт 68.08 </t>
  </si>
  <si>
    <t xml:space="preserve">Равно На конец  периода отчета  Кр 68.08, если "ноль", то Равно На конец предыдущего периода отчета  СО ЗНАКОМ МИНУС Дт 68.08 </t>
  </si>
  <si>
    <t>Сумма по столбцу отрицательных</t>
  </si>
  <si>
    <t>Сумма по столбцу положительных</t>
  </si>
  <si>
    <t xml:space="preserve">Строка Сумма положительных (долг) Долги по налогам и социальным платежам на конец периода </t>
  </si>
  <si>
    <t xml:space="preserve">Строка Сумма Сумма положительных (долг)  Долги по налогам и социальным платежам на начало периода </t>
  </si>
  <si>
    <t>Равно Данные организации Главный бухгалтер на дату отчета</t>
  </si>
  <si>
    <t>Равно Данные организации Руководитель на дату отчета</t>
  </si>
  <si>
    <t>Заполняется из данных о предприятии</t>
  </si>
  <si>
    <t>Краткое наименование по учредительным документам</t>
  </si>
  <si>
    <t>Организационно правовая форма по ОКОПФ</t>
  </si>
  <si>
    <t>Номер ЕГРЮЛ, город регистрации, дата регистрации</t>
  </si>
  <si>
    <t>Год периода отчета</t>
  </si>
  <si>
    <t>Предыдущий год периода отчета</t>
  </si>
  <si>
    <t>по не заполняем</t>
  </si>
  <si>
    <t>Равно Данные организации  - Сокращенное наименование по учредительным документам</t>
  </si>
  <si>
    <t>Перенести данные + подставить данные директора и главного бухгалтера на дату отчета</t>
  </si>
  <si>
    <t>Отчет уже реализован</t>
  </si>
  <si>
    <t>формируем</t>
  </si>
  <si>
    <t>Дата, конец предыдущего периода отчета</t>
  </si>
  <si>
    <t>Дата, конец пред-предыдущего периода отчета</t>
  </si>
  <si>
    <t>Дата, конец периода отчета</t>
  </si>
  <si>
    <t>На конец пред-предыдущего периода отчета Кр 80 по субсчетам</t>
  </si>
  <si>
    <t xml:space="preserve">На конец пред-предыдущего периода отчета Кр 84 </t>
  </si>
  <si>
    <t>Сумма по строке</t>
  </si>
  <si>
    <t xml:space="preserve">Сумма по столбцу плюс На конец пред-предыдущего периода отчета </t>
  </si>
  <si>
    <t>Сума по столбцу плюс На  конец предыдущего периода отчета</t>
  </si>
  <si>
    <t>Оборот за предыдущий период отчета Равно Кр 84.01 Минус Дт 84.02</t>
  </si>
  <si>
    <t>Оборот за предыдущий период отчета Равно со ЗНАКОМ МИНУС  Кр 84.01 Минус Дт 84.02</t>
  </si>
  <si>
    <t>Оборот за  период отчета Равно Кр 84.01 Минус Дт 84.02</t>
  </si>
  <si>
    <t>Конец предыдущего периода отчета</t>
  </si>
  <si>
    <t>Год, предыдущего периода отчета</t>
  </si>
  <si>
    <t>Год, периода отчета</t>
  </si>
  <si>
    <t>Конец периода отчета</t>
  </si>
  <si>
    <t>Конец периода отчета, LCY</t>
  </si>
  <si>
    <t xml:space="preserve">участие % на </t>
  </si>
  <si>
    <t>Равно СУММА</t>
  </si>
  <si>
    <t>На "Дата начало периода отчета"</t>
  </si>
  <si>
    <t>На "Дата конец периода отчета"</t>
  </si>
  <si>
    <t>На конец периода отчета Кр 77</t>
  </si>
  <si>
    <t>На конец предыдущего периода отчета Кр 77</t>
  </si>
  <si>
    <t>Дата, конец  периода отчета</t>
  </si>
  <si>
    <t>Главный бухгалтер периода отчета из Ответственных лиц организации</t>
  </si>
  <si>
    <t xml:space="preserve">Другое </t>
  </si>
  <si>
    <t xml:space="preserve">Равно на конец периода отчета Дт 52 по субсчетам </t>
  </si>
  <si>
    <t xml:space="preserve">Равно на конец периода отчета Дт 51 по субсчетам </t>
  </si>
  <si>
    <t>Равно на конец периода отчета Дт 50 по субсчетам, кроме 50.21</t>
  </si>
  <si>
    <t>Равно на конец периода отчета Дт 50.21</t>
  </si>
  <si>
    <t>Равно на конец периода отчета Дт 55 по субсчетам, кроме 55.21, 55.23, 55.24</t>
  </si>
  <si>
    <t>Равно на конец периода отчета Дт 55.21, 55.23, 55.24</t>
  </si>
  <si>
    <t>Равно на конец периода отчета Дт 57 по субсчетам, кроме 57.21, 57.22</t>
  </si>
  <si>
    <t>Равно на конец периода отчета Дт 57.21, 57.22</t>
  </si>
  <si>
    <t>Равно на начало периода отчета Кт 96 Статья "Резерв на отпуск"</t>
  </si>
  <si>
    <t>Равно оборот периода отчета Кт 96 Статья "Резерв на отпуск"</t>
  </si>
  <si>
    <t>Равно оборот периода отчета Дт 96 Статья "Резерв на отпуск"</t>
  </si>
  <si>
    <t>Равно на конец периода отчета Кт 96 Статья "Резерв на отпуск"</t>
  </si>
  <si>
    <t xml:space="preserve">Оборот за период отчета Кт 84.01 минус  Дт 84.02 </t>
  </si>
  <si>
    <t xml:space="preserve">Оборот за предыдущий период отчета Кт 84.01 минус  Дт 84.02 </t>
  </si>
  <si>
    <t>Сальдо на начало предыдущего периода 84, если  КТ - положительное, если Дт - отрицательное</t>
  </si>
  <si>
    <t>Сальдо на начало периода 84, если  КТ - положительное, если Дт - отрицательное</t>
  </si>
  <si>
    <t>То что было, формировалось в эксель, вручную.</t>
  </si>
  <si>
    <t>Столбец задание</t>
  </si>
  <si>
    <t>Данные организации  - Сокращенное наименование по учредительным документам</t>
  </si>
  <si>
    <t>Заполнить из справочника 1с</t>
  </si>
  <si>
    <t>Переносим только структуру, заполняться будет в экселе</t>
  </si>
  <si>
    <t>Равно На конец периода отчета Дт 62.01 Группа Покупатели плюс  Дт 62.31 Группа Покупатели плюс  Дт 62.21 Группа Покупатели</t>
  </si>
  <si>
    <t>Равно На конец предыдущего периода отчета Дт 62.01 Группа Покупатели плюс  Дт 62.31 Группа Покупатели плюс  Дт 62.21 Группа Покупатели</t>
  </si>
  <si>
    <t xml:space="preserve">Равно на конец периода отчета Дт 97.21 Страхование + Дт 97.01 </t>
  </si>
  <si>
    <t>Равно на конец предыдущего  периода отчета Дт 97.21 Страхование + Дт 97.02</t>
  </si>
  <si>
    <t>Расчеты с персоналом прочие</t>
  </si>
  <si>
    <t xml:space="preserve">Равно на конец периода отчета Дт 73 по субсчетам кроме 73.01  </t>
  </si>
  <si>
    <t xml:space="preserve">Равно на конец  предыдущего периода отчета Дт 73 по субсчетам кроме 73.01 </t>
  </si>
  <si>
    <t>Равно на конец предыдущего периода отчета Дт 60.02 Группа Поставщики плюс   Дт 60.22 Группа Поставщики плюс   Дт 60.32 Группа Поставщики  Дт 76.09</t>
  </si>
  <si>
    <t>Список организаций с суммами Дт 60.02 Поставщики +  Дт 60.22 Группа Поставщики + плюс   Дт 60.32 Группа Поставщики Дт 76.09</t>
  </si>
  <si>
    <t>Другое (Специальные счета в банках)</t>
  </si>
  <si>
    <t>Равно на конец периода отчета Кр 80 по субсчетам + Кр 82 по субсчетам  + Кр 83 по субсчетам</t>
  </si>
  <si>
    <t>Равно на конец периода отчета Кр 80 по субсчетам  + Кр 82 по субсчетам + Кр 83 по субсчетам</t>
  </si>
  <si>
    <t>Равно На конец предыдущего периода отчета  Кр 68.07, если "ноль", то Равно На конец предыдущего периода отчета  СО ЗНАКОМ МИНУС Дт 68.07 , также 68.10, 68.22, 68.32</t>
  </si>
  <si>
    <t>Равно Оборот  периода отчета  Кр 68.07 минус Оборот  периода отчета  Кр 68.07 Штрафы  , также 68.10, 68.22, 68.32</t>
  </si>
  <si>
    <t>Равно Оборот  периода отчета  Кр 68.07 Штрафы  , также 68.10, 68.22, 68.32</t>
  </si>
  <si>
    <t>Равно Оборот  периода отчета  Дт 68.07  , также 68.10, 68.22, 68.32</t>
  </si>
  <si>
    <t>Равно На конец  периода отчета  Кр 68.07, если "ноль", то Равно На конец предыдущего периода отчета  СО ЗНАКОМ МИНУС Дт 68.07  , также 68.10, 68.22, 68.32</t>
  </si>
  <si>
    <t>На конец периода отчета Кр 62.02 Покупатели +  Кр 62.22 Покупатели +   Кр 62.32 Покупатели</t>
  </si>
  <si>
    <t>На начало периода отчета Кр 62.02 Покупатели +  Кр 62.22 Покупатели +   Кр 62.32 Покупатели</t>
  </si>
  <si>
    <t>На конец периода отчета Кр 62.02 Группа Старко +  Кр 62.22 Группа Старко  +  Кр 62.32 Группа Старко</t>
  </si>
  <si>
    <t>На начало периода отчета Кр 62.02 Группа Старко +  Кр 62.22 Группа Старко +  Кр 62.32 Группа Старко</t>
  </si>
  <si>
    <t>На конец периода отчета Дт 45</t>
  </si>
  <si>
    <t>На конец предыдущего периода  отчета Дт 45</t>
  </si>
  <si>
    <t xml:space="preserve">Директор </t>
  </si>
  <si>
    <t xml:space="preserve">Бухгалтер </t>
  </si>
  <si>
    <t>Дочерние предприятия :</t>
  </si>
  <si>
    <t>Связанные компании :</t>
  </si>
  <si>
    <t>Данные предоставим они постоянные</t>
  </si>
  <si>
    <t>Директор</t>
  </si>
  <si>
    <t>Продажи компаниям ХХХ</t>
  </si>
  <si>
    <t>Себестоимость продаж компаниям ХХХ</t>
  </si>
  <si>
    <t>Доход от оказания услуг ответств.хран.на ХХХ+от продажи каталогов(на ХХХ)</t>
  </si>
  <si>
    <t>расходы по складу ответст.хранен.товара ХХХ</t>
  </si>
  <si>
    <t>Проценты по кредитам ХХХ</t>
  </si>
  <si>
    <t>Штрафные проценты ХХХ</t>
  </si>
  <si>
    <t>Полученные проценты по выданным кредитам ХХХ</t>
  </si>
  <si>
    <t>Полученные штрафные проценты от ХХХ</t>
  </si>
  <si>
    <t>* Финансовый отчет аудитирован компанией ООО "ХХХ Аудит" и стоимость была:</t>
  </si>
  <si>
    <t>Плата за годовой аудит 1ХХХХ рублей</t>
  </si>
  <si>
    <t>Равно На конец периода отчета   Дт 60.22  Группа ХХХ</t>
  </si>
  <si>
    <t>Равно На конец периода отчета  Дт 60.02  Группа ХХХ плюс   Дт 60.22  Группа ХХХ плюс   Дт 60.32  Группа ХХХ</t>
  </si>
  <si>
    <t>Равно На конец предыдущего периода отчета Дт 60.02  Группа ХХХ плюс   Дт 60.22  Группа ХХХ плюс   Дт 60.32  Группа ХХХ</t>
  </si>
  <si>
    <t>Название компании группы ХХХ</t>
  </si>
  <si>
    <t>Равно на конец периода отчета Кт 66.21, 66.22, 66.23, 66.24  Без учета ХХХ по субсчетам</t>
  </si>
  <si>
    <t>Равно на конец периода отчета Кт 66 Без учета ХХХ по субсчетам</t>
  </si>
  <si>
    <t>Равно на  конец предыдущего периода отчета Кт 66  Без учета ХХХ по субсчетам</t>
  </si>
  <si>
    <t>Равно на конец периода отчета Кт 67 Без учета ХХХ</t>
  </si>
  <si>
    <t>Равно на  конец предыдущего периода отчета Кт 67  Без учета ХХХ</t>
  </si>
  <si>
    <t>Равно на конец периода отчета Кт 67.21, 67.22, 67.23, 67.24 ХХХ</t>
  </si>
  <si>
    <t>Равно на конец периода отчета Кт 67 ХХХ</t>
  </si>
  <si>
    <t>Равно на  конец предыдущего периода отчета Кт 67   ХХХ</t>
  </si>
  <si>
    <t>Равно На конец периода отчета   Кр 60.21 Группа ХХХ (валюта EUR)</t>
  </si>
  <si>
    <t>Равно На конец периода отчета   Кр 60.21 Группа ХХХ (валюта USD)</t>
  </si>
  <si>
    <t>Равно На конец периода отчета  Кр 60.01 Группа ХХХ плюс Кр 60.21 Группа ХХХ плюс Кр 60.31 Группа ХХХ</t>
  </si>
  <si>
    <t>Равно На конец предыдущего периода отчета Кр 60.01  Группа ХХХ плюс Кр 60.21 Группа ХХХ плюс Кр 60.31 Группа ХХХ</t>
  </si>
  <si>
    <t xml:space="preserve">Равно На конец периода отчета  Кр 62.22 Группа ХХХ (валюта EUR) </t>
  </si>
  <si>
    <t>Равно На конец периода отчета  Кр 62.22 Группа ХХХ (валюта  USD      )</t>
  </si>
  <si>
    <t>Равно На конец периода отчета  Кр 62.02 Группа ХХХ плюс Кр 62.22 Группа ХХХ плюс Кр 62.32 Группа ХХХ</t>
  </si>
  <si>
    <t>Равно На конец предыдущего периода отчета Кр 62.02 Группа ХХХ плюс Кр 62.22 Группа ХХХ плюс Кр 62.32 Группа ХХХ</t>
  </si>
  <si>
    <t>Контрагент Группа ХХХ</t>
  </si>
  <si>
    <t>Равно Оборот периода отчета  Дт 62.01 Группа ХХХ плюс Дт 62.21  Группа ХХХ плюс Дт 62.31  Группа ХХХ Кт90</t>
  </si>
  <si>
    <t>Равно Оборот периода отчета  Кр 60.01 Группа ХХХ плюс Кр 60.21 Группа ХХХ плюс Кр 60.31 Группа ХХХ Дт 41</t>
  </si>
  <si>
    <t xml:space="preserve">Равно Оборот Кр за период отчета проводка Дт 62.01, 62.21, 62.31 76.05, 76.09 Группа ХХХ Кр 91.01 кроме группы   Проценты по кредитам компаниям ХХХ прочим (доходы) и Проценты по кредитам компаниям ХХХ регион (доходы)
  </t>
  </si>
  <si>
    <t xml:space="preserve">Равно Оборот Дт за период отчета проводка Дт 91.02 кроме группы   Проценты по кредитам компаниям ХХХ прочим (доходы) и Проценты по кредитам компаниям ХХХ регион (доходы) Кр 60.01, 60.21, 60.31, 76.05, 76.09 Группа ХХХ 
  </t>
  </si>
  <si>
    <t>Равно Оборот Кр за период отчета проводка  Дт 58.03 Группа ХХХ Кр 91.01 группы   Проценты по кредитам компаниям ХХХ прочим (доходы) и Проценты по кредитам компаниям ХХХ регион (доходы)</t>
  </si>
  <si>
    <t>Равно Оборот Дт за период отчета проводка  Дт  91.02 группы   Проценты по кредитам компаниям ХХХ прочим (расходы) и Проценты по кредитам компаниям ХХХ регион (расходы) 66.02, 66.04, 66.22, 66.24, 67.02, 67.04, 67.22, 66.24 Группа ХХХ Кр</t>
  </si>
  <si>
    <t>Равно Оборот предыдущего периода отчета  Дт 62.01 Группа ХХХ плюс Дт 62.21  Группа ХХХ плюс Дт 62.31  Группа ХХХ Кт90</t>
  </si>
  <si>
    <t>Равно Оборот предыдущего периода отчета  Кр 60.01 Группа ХХХ плюс Кр 60.21 Группа ХХХ плюс Кр 60.31 Группа ХХХ Дт 41</t>
  </si>
  <si>
    <t xml:space="preserve">Равно Оборот Кр за предыдущий период отчета проводка Дт 62.01, 62.21, 62.31 76.05, 76.09 Группа ХХХ Кр 91.01 кроме группы   Проценты по кредитам компаниям ХХХ прочим (доходы) и Проценты по кредитам компаниям ХХХ регион (доходы)
  </t>
  </si>
  <si>
    <t xml:space="preserve">Равно Оборот Дт за предыдущий период отчета проводка Дт 91.02 кроме группы   Проценты по кредитам компаниям ХХХ прочим (доходы) и Проценты по кредитам компаниям ХХХ регион (доходы) Кр 60.01, 60.21, 60.31, 76.05, 76.09 Группа ХХХ 
  </t>
  </si>
  <si>
    <t>Равно Оборот Кр за предыдущий период отчета проводка  Дт 58.03 Группа ХХХ Кр 91.01 группы   Проценты по кредитам компаниям ХХХ прочим (доходы) и Проценты по кредитам компаниям ХХХ регион (доходы)</t>
  </si>
  <si>
    <t>Равно Оборот Дт за предыдущий период отчета проводка  Дт  91.02 группы   Проценты по кредитам компаниям ХХХ прочим (расходы) и Проценты по кредитам компаниям ХХХ регион (расходы) 66.02, 66.04, 66.22, 66.24, 67.02, 67.04, 67.22, 66.24 Группа ХХХ Кр</t>
  </si>
  <si>
    <t>ХХХ RUSSIA</t>
  </si>
  <si>
    <t>Контрагенты ИЗ группы ХХХGROUP</t>
  </si>
  <si>
    <t>Равно на конец предыдущего периода отчета Дт  58.01.1, 58.01.2, 58.02 Группа  ХХХGROUP</t>
  </si>
  <si>
    <t>Равно на коенц периода отчета Дт  58.01.1, 58.01.2, 58.02 Группа  ХХХGROUP</t>
  </si>
  <si>
    <t>Равно на коенц периода отчета Дт  81.09 Группа  ХХХGROUP</t>
  </si>
  <si>
    <t>ХХХ URAL</t>
  </si>
  <si>
    <t>ХХХ E</t>
  </si>
  <si>
    <t>ХХХ LITA</t>
  </si>
  <si>
    <t>ХХХ ASIA</t>
  </si>
  <si>
    <t>ХХХ KALININGRAD</t>
  </si>
  <si>
    <t>ХХХ UKR</t>
  </si>
  <si>
    <t>ХХХ BEL</t>
  </si>
  <si>
    <t>ХХХ S.-PETERBURG</t>
  </si>
  <si>
    <t>ХХХ ROSTOV</t>
  </si>
  <si>
    <t>ХХХ SIA</t>
  </si>
  <si>
    <t>Контрагенты КРОМЕ группы ХХХGROUP</t>
  </si>
  <si>
    <t>Равно на конец предыдущего периода отчета Дт  58.01.1, 58.01.2, 58.02 КромеГруппа  ХХХGROUP</t>
  </si>
  <si>
    <t>Равно на коенц периода отчета Дт  58.01.1, 58.01.2, 58.02 Кроме Группа  ХХХGROUP</t>
  </si>
  <si>
    <t>ХХХ Russia</t>
  </si>
  <si>
    <t>Равно на начало периода отчета Дт 58.03 Группа  ХХХGROUP</t>
  </si>
  <si>
    <t>Равно на конец периода отчета Дт 58.03 Группа  ХХХGROUP</t>
  </si>
  <si>
    <t>ХХХ Lita</t>
  </si>
  <si>
    <t>ХХХ Ural</t>
  </si>
  <si>
    <t>ХХХ Europe</t>
  </si>
  <si>
    <t>ХХХ L</t>
  </si>
  <si>
    <t>Равно на начало периода отчета Дт 58.03 не в Группе  ХХХGROUP</t>
  </si>
  <si>
    <t>Равно на конец периода отчета Дт 58.03 не в Группа  ХХХGROUP</t>
  </si>
  <si>
    <t>ХХХ E OU</t>
  </si>
  <si>
    <t>Равно на конец периода отчета Дт 62.21 ХХХGROUP</t>
  </si>
  <si>
    <t>Равно на конец периода отчета Дт 62.01 ХХХGROUP+ Дт 62.21 ХХХGROUP + Дт 62.31 ХХХGROUP</t>
  </si>
  <si>
    <t>Равно на конец предыдущего периода отчета Дт 62.01 ХХХGROUP+ Дт 62.21 ХХХGROUP + Дт 62.31 ХХХGROUP</t>
  </si>
  <si>
    <t>ХХХ EASTERN GROUP SIA</t>
  </si>
  <si>
    <t>ХХХ EASTERN GROUP</t>
  </si>
  <si>
    <t>&lt;ХХХ "world" company&gt;</t>
  </si>
  <si>
    <t>ХХХ GmbH</t>
  </si>
  <si>
    <t>ХХХ GB Ltd</t>
  </si>
  <si>
    <t>ХХХ Polska Sp.</t>
  </si>
  <si>
    <t>ХХХ N.V.</t>
  </si>
  <si>
    <t>ХХХ Beli Manastir</t>
  </si>
  <si>
    <t>ХХХ DML Ltd</t>
  </si>
  <si>
    <t>ХХХ Ukr</t>
  </si>
  <si>
    <t>ХХХ Bel</t>
  </si>
  <si>
    <t>ХХХ Nordic Pneu</t>
  </si>
  <si>
    <t>ХХХ CWH</t>
  </si>
  <si>
    <t>Другие компании ХХХ Russia</t>
  </si>
  <si>
    <t>ХХХ AS</t>
  </si>
  <si>
    <t xml:space="preserve"> ХХХ UKR</t>
  </si>
  <si>
    <t>ХХХ Polska</t>
  </si>
  <si>
    <t>ХХХ Sweden</t>
  </si>
  <si>
    <t>ХХХ Rostov</t>
  </si>
  <si>
    <t>ХХХ S.-Peterburg</t>
  </si>
  <si>
    <t>ХХХ DML</t>
  </si>
  <si>
    <t>ХХХ Asia</t>
  </si>
  <si>
    <t>ХХХ Ekaterinburg</t>
  </si>
  <si>
    <t>ХХХ OEM</t>
  </si>
  <si>
    <t>ХХХ LANKA</t>
  </si>
  <si>
    <t>ХХХ Kaliningrad</t>
  </si>
  <si>
    <t>ХХХ GROUP SIA</t>
  </si>
  <si>
    <t>ХХХ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</si>
</sst>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 _D_M_-;\-* #,##0.00\ _D_M_-;_-* &quot;-&quot;??\ _D_M_-;_-@_-"/>
    <numFmt numFmtId="165" formatCode="000000000"/>
    <numFmt numFmtId="166" formatCode="dd\.mm\.yy"/>
    <numFmt numFmtId="167" formatCode="\(#0\)"/>
    <numFmt numFmtId="168" formatCode="dd/mm/yy;@"/>
    <numFmt numFmtId="169" formatCode="_(* #,##0_);_(* \(#,##0\);_(* &quot;-&quot;_);_(@_)"/>
    <numFmt numFmtId="170" formatCode="_-* #,##0_-;\-* #,##0_-;_-* &quot;-&quot;??_-;_-@_-"/>
    <numFmt numFmtId="171" formatCode="_-* #,##0.00\ _L_s_-;\-* #,##0.00\ _L_s_-;_-* &quot;-&quot;??\ _L_s_-;_-@_-"/>
    <numFmt numFmtId="172" formatCode="0.0000"/>
    <numFmt numFmtId="173" formatCode="_-* #,##0\ _D_M_-;\-* #,##0\ _D_M_-;_-* &quot;-&quot;??\ _D_M_-;_-@_-"/>
    <numFmt numFmtId="174" formatCode="0.000;[Red]\-0.000"/>
    <numFmt numFmtId="175" formatCode="0.00;[Red]\-0.00"/>
    <numFmt numFmtId="176" formatCode="#,##0.00;[Red]\-#,##0.00"/>
    <numFmt numFmtId="177" formatCode="0.000"/>
  </numFmts>
  <fonts count="107" x14ac:knownFonts="1">
    <font>
      <sz val="10"/>
      <name val="Arial"/>
    </font>
    <font>
      <sz val="10"/>
      <name val="Arial"/>
      <family val="2"/>
      <charset val="204"/>
    </font>
    <font>
      <b/>
      <u/>
      <sz val="11"/>
      <color indexed="8"/>
      <name val="Times New Roman"/>
      <family val="1"/>
    </font>
    <font>
      <b/>
      <sz val="10"/>
      <color indexed="8"/>
      <name val="Times New Roman"/>
      <family val="1"/>
    </font>
    <font>
      <sz val="10"/>
      <color indexed="8"/>
      <name val="Times New Roman"/>
      <family val="1"/>
    </font>
    <font>
      <b/>
      <sz val="11"/>
      <color indexed="8"/>
      <name val="Times New Roman"/>
      <family val="1"/>
    </font>
    <font>
      <sz val="10"/>
      <color indexed="8"/>
      <name val="Times New Roman"/>
      <family val="1"/>
      <charset val="204"/>
    </font>
    <font>
      <sz val="11"/>
      <color indexed="8"/>
      <name val="Times New Roman"/>
      <family val="1"/>
    </font>
    <font>
      <b/>
      <sz val="10.5"/>
      <color indexed="8"/>
      <name val="Times New Roman"/>
      <family val="1"/>
    </font>
    <font>
      <sz val="10.5"/>
      <color indexed="8"/>
      <name val="Times New Roman"/>
      <family val="1"/>
    </font>
    <font>
      <b/>
      <sz val="5"/>
      <color indexed="8"/>
      <name val="Times New Roman"/>
      <family val="1"/>
    </font>
    <font>
      <b/>
      <sz val="9"/>
      <color indexed="8"/>
      <name val="Times New Roman"/>
      <family val="1"/>
    </font>
    <font>
      <sz val="9"/>
      <color indexed="8"/>
      <name val="Times New Roman"/>
      <family val="1"/>
    </font>
    <font>
      <sz val="5"/>
      <color indexed="8"/>
      <name val="Times New Roman"/>
      <family val="1"/>
    </font>
    <font>
      <b/>
      <sz val="10"/>
      <name val="Arial"/>
      <family val="2"/>
      <charset val="204"/>
    </font>
    <font>
      <vertAlign val="superscript"/>
      <sz val="10"/>
      <name val="Arial"/>
      <family val="2"/>
    </font>
    <font>
      <sz val="8"/>
      <color indexed="81"/>
      <name val="Tahoma"/>
      <family val="2"/>
      <charset val="204"/>
    </font>
    <font>
      <b/>
      <sz val="8"/>
      <color indexed="81"/>
      <name val="Tahoma"/>
      <family val="2"/>
      <charset val="204"/>
    </font>
    <font>
      <sz val="10"/>
      <color indexed="18"/>
      <name val="Times New Roman"/>
      <family val="1"/>
    </font>
    <font>
      <sz val="10"/>
      <name val="Times New Roman"/>
      <family val="1"/>
    </font>
    <font>
      <b/>
      <sz val="10"/>
      <color indexed="12"/>
      <name val="Times New Roman"/>
      <family val="1"/>
    </font>
    <font>
      <b/>
      <sz val="10"/>
      <name val="Times New Roman"/>
      <family val="1"/>
    </font>
    <font>
      <sz val="10"/>
      <name val="Arial"/>
      <family val="2"/>
      <charset val="204"/>
    </font>
    <font>
      <sz val="10"/>
      <name val="Times New Roman"/>
      <family val="1"/>
      <charset val="204"/>
    </font>
    <font>
      <b/>
      <sz val="11"/>
      <name val="Times New Roman"/>
      <family val="1"/>
    </font>
    <font>
      <b/>
      <i/>
      <sz val="10"/>
      <name val="Times New Roman"/>
      <family val="1"/>
    </font>
    <font>
      <b/>
      <sz val="8"/>
      <name val="Arial"/>
      <family val="2"/>
      <charset val="186"/>
    </font>
    <font>
      <b/>
      <sz val="10"/>
      <name val="Arial"/>
      <family val="2"/>
      <charset val="186"/>
    </font>
    <font>
      <sz val="10"/>
      <name val="Arial"/>
      <family val="2"/>
      <charset val="204"/>
    </font>
    <font>
      <sz val="10"/>
      <color indexed="62"/>
      <name val="Arial"/>
      <family val="2"/>
      <charset val="204"/>
    </font>
    <font>
      <b/>
      <sz val="10"/>
      <name val="Arial"/>
      <family val="2"/>
      <charset val="204"/>
    </font>
    <font>
      <b/>
      <sz val="10"/>
      <color indexed="8"/>
      <name val="Arial"/>
      <family val="2"/>
      <charset val="204"/>
    </font>
    <font>
      <sz val="10"/>
      <color indexed="8"/>
      <name val="Arial"/>
      <family val="2"/>
      <charset val="204"/>
    </font>
    <font>
      <b/>
      <sz val="10"/>
      <color indexed="12"/>
      <name val="Arial"/>
      <family val="2"/>
      <charset val="204"/>
    </font>
    <font>
      <b/>
      <shadow/>
      <sz val="10"/>
      <name val="Arial"/>
      <family val="2"/>
      <charset val="204"/>
    </font>
    <font>
      <b/>
      <sz val="11"/>
      <color indexed="8"/>
      <name val="Times New Roman"/>
      <family val="1"/>
      <charset val="238"/>
    </font>
    <font>
      <b/>
      <sz val="10"/>
      <color indexed="8"/>
      <name val="Times New Roman"/>
      <family val="1"/>
      <charset val="238"/>
    </font>
    <font>
      <b/>
      <sz val="12"/>
      <name val="Arial"/>
      <family val="2"/>
      <charset val="238"/>
    </font>
    <font>
      <b/>
      <i/>
      <sz val="10"/>
      <name val="Times New Roman"/>
      <family val="1"/>
      <charset val="238"/>
    </font>
    <font>
      <sz val="10"/>
      <name val="Times New Roman"/>
      <family val="1"/>
      <charset val="238"/>
    </font>
    <font>
      <b/>
      <sz val="10"/>
      <name val="Arial"/>
      <family val="2"/>
      <charset val="238"/>
    </font>
    <font>
      <sz val="10"/>
      <name val="Arial"/>
      <family val="2"/>
    </font>
    <font>
      <sz val="10"/>
      <name val="Arial"/>
      <family val="2"/>
      <charset val="238"/>
    </font>
    <font>
      <b/>
      <u/>
      <sz val="10"/>
      <name val="Arial"/>
      <family val="2"/>
      <charset val="238"/>
    </font>
    <font>
      <sz val="10"/>
      <color indexed="10"/>
      <name val="Arial"/>
      <family val="2"/>
      <charset val="204"/>
    </font>
    <font>
      <sz val="8"/>
      <name val="Arial"/>
      <family val="2"/>
      <charset val="204"/>
    </font>
    <font>
      <sz val="10"/>
      <name val="Times New Roman"/>
      <family val="1"/>
      <charset val="204"/>
    </font>
    <font>
      <b/>
      <sz val="10"/>
      <color indexed="8"/>
      <name val="Times New Roman"/>
      <family val="1"/>
      <charset val="204"/>
    </font>
    <font>
      <b/>
      <sz val="11"/>
      <color indexed="8"/>
      <name val="Times New Roman"/>
      <family val="1"/>
      <charset val="204"/>
    </font>
    <font>
      <b/>
      <sz val="14"/>
      <name val="Arial"/>
      <family val="2"/>
    </font>
    <font>
      <b/>
      <sz val="10"/>
      <name val="Arial"/>
      <family val="2"/>
    </font>
    <font>
      <sz val="10"/>
      <name val="Arial"/>
      <family val="2"/>
      <charset val="186"/>
    </font>
    <font>
      <b/>
      <i/>
      <sz val="10"/>
      <name val="Arial"/>
      <family val="2"/>
      <charset val="186"/>
    </font>
    <font>
      <b/>
      <sz val="12"/>
      <name val="Arial"/>
      <family val="2"/>
    </font>
    <font>
      <sz val="12"/>
      <name val="Arial"/>
      <family val="2"/>
    </font>
    <font>
      <sz val="8"/>
      <name val="Arial"/>
      <family val="2"/>
      <charset val="204"/>
    </font>
    <font>
      <b/>
      <sz val="12"/>
      <name val="Times New Roman"/>
      <family val="1"/>
    </font>
    <font>
      <b/>
      <sz val="10"/>
      <name val="Times New Roman"/>
      <family val="1"/>
      <charset val="204"/>
    </font>
    <font>
      <b/>
      <sz val="9"/>
      <name val="Times New Roman"/>
      <family val="1"/>
      <charset val="204"/>
    </font>
    <font>
      <b/>
      <i/>
      <sz val="10"/>
      <name val="Times New Roman"/>
      <family val="1"/>
      <charset val="204"/>
    </font>
    <font>
      <b/>
      <sz val="5"/>
      <name val="Times New Roman"/>
      <family val="1"/>
      <charset val="204"/>
    </font>
    <font>
      <sz val="9"/>
      <color indexed="81"/>
      <name val="Tahoma"/>
      <family val="2"/>
      <charset val="204"/>
    </font>
    <font>
      <b/>
      <sz val="9"/>
      <color indexed="81"/>
      <name val="Tahoma"/>
      <family val="2"/>
      <charset val="204"/>
    </font>
    <font>
      <sz val="10"/>
      <name val="Arial Narrow"/>
      <family val="2"/>
      <charset val="204"/>
    </font>
    <font>
      <b/>
      <sz val="10"/>
      <name val="Arial Narrow"/>
      <family val="2"/>
      <charset val="204"/>
    </font>
    <font>
      <sz val="12"/>
      <name val="Arial"/>
      <family val="2"/>
      <charset val="204"/>
    </font>
    <font>
      <b/>
      <sz val="12"/>
      <name val="Times New Roman"/>
      <family val="1"/>
      <charset val="204"/>
    </font>
    <font>
      <sz val="8"/>
      <name val="Times New Roman"/>
      <family val="1"/>
      <charset val="204"/>
    </font>
    <font>
      <i/>
      <sz val="10"/>
      <name val="Times New Roman"/>
      <family val="1"/>
      <charset val="204"/>
    </font>
    <font>
      <sz val="7"/>
      <name val="Arial"/>
      <family val="2"/>
      <charset val="204"/>
    </font>
    <font>
      <b/>
      <sz val="8"/>
      <name val="Arial"/>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62"/>
      <name val="Cambria"/>
      <family val="2"/>
      <charset val="204"/>
    </font>
    <font>
      <b/>
      <sz val="11"/>
      <color indexed="8"/>
      <name val="Calibri"/>
      <family val="2"/>
      <charset val="204"/>
    </font>
    <font>
      <sz val="11"/>
      <color indexed="12"/>
      <name val="Calibri"/>
      <family val="2"/>
      <charset val="204"/>
    </font>
    <font>
      <sz val="10"/>
      <color indexed="8"/>
      <name val="Arial Narrow"/>
      <family val="2"/>
      <charset val="204"/>
    </font>
    <font>
      <sz val="12"/>
      <color indexed="12"/>
      <name val="Arial"/>
      <family val="2"/>
    </font>
    <font>
      <sz val="10"/>
      <color indexed="12"/>
      <name val="Arial"/>
      <family val="2"/>
    </font>
    <font>
      <sz val="10"/>
      <color indexed="81"/>
      <name val="Tahoma"/>
      <family val="2"/>
      <charset val="204"/>
    </font>
    <font>
      <b/>
      <sz val="10"/>
      <color indexed="81"/>
      <name val="Tahoma"/>
      <family val="2"/>
      <charset val="204"/>
    </font>
    <font>
      <sz val="10"/>
      <name val="Times New Roman"/>
      <family val="1"/>
      <charset val="186"/>
    </font>
    <font>
      <sz val="8"/>
      <color indexed="8"/>
      <name val="Arial"/>
      <family val="2"/>
    </font>
    <font>
      <b/>
      <sz val="10"/>
      <color indexed="12"/>
      <name val="Arial"/>
      <family val="2"/>
      <charset val="204"/>
    </font>
    <font>
      <b/>
      <sz val="10"/>
      <color indexed="30"/>
      <name val="Arial"/>
      <family val="2"/>
      <charset val="204"/>
    </font>
    <font>
      <b/>
      <i/>
      <sz val="10"/>
      <name val="Arial"/>
      <family val="2"/>
      <charset val="204"/>
    </font>
    <font>
      <b/>
      <i/>
      <sz val="10"/>
      <color indexed="12"/>
      <name val="Arial"/>
      <family val="2"/>
      <charset val="204"/>
    </font>
    <font>
      <b/>
      <i/>
      <sz val="10"/>
      <color indexed="22"/>
      <name val="Arial"/>
      <family val="2"/>
      <charset val="204"/>
    </font>
    <font>
      <sz val="10"/>
      <color indexed="22"/>
      <name val="Arial"/>
      <family val="2"/>
      <charset val="204"/>
    </font>
    <font>
      <sz val="10"/>
      <color indexed="12"/>
      <name val="Arial"/>
      <family val="2"/>
      <charset val="204"/>
    </font>
    <font>
      <sz val="9"/>
      <name val="Arial"/>
      <family val="2"/>
    </font>
    <font>
      <b/>
      <sz val="10"/>
      <color indexed="12"/>
      <name val="Times New Roman"/>
      <family val="1"/>
      <charset val="204"/>
    </font>
    <font>
      <b/>
      <sz val="12"/>
      <color indexed="12"/>
      <name val="Times New Roman"/>
      <family val="1"/>
      <charset val="204"/>
    </font>
    <font>
      <sz val="8"/>
      <name val="Arial"/>
    </font>
  </fonts>
  <fills count="39">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2"/>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2"/>
        <bgColor indexed="9"/>
      </patternFill>
    </fill>
    <fill>
      <patternFill patternType="solid">
        <fgColor indexed="42"/>
        <bgColor indexed="64"/>
      </patternFill>
    </fill>
    <fill>
      <patternFill patternType="solid">
        <fgColor indexed="9"/>
        <bgColor indexed="64"/>
      </patternFill>
    </fill>
    <fill>
      <patternFill patternType="solid">
        <fgColor indexed="9"/>
        <bgColor indexed="9"/>
      </patternFill>
    </fill>
    <fill>
      <patternFill patternType="solid">
        <fgColor indexed="51"/>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44"/>
        <bgColor indexed="9"/>
      </patternFill>
    </fill>
    <fill>
      <patternFill patternType="solid">
        <fgColor indexed="11"/>
        <bgColor indexed="64"/>
      </patternFill>
    </fill>
    <fill>
      <patternFill patternType="solid">
        <fgColor indexed="11"/>
        <bgColor indexed="9"/>
      </patternFill>
    </fill>
    <fill>
      <patternFill patternType="solid">
        <fgColor rgb="FFFFFF00"/>
        <bgColor indexed="64"/>
      </patternFill>
    </fill>
    <fill>
      <patternFill patternType="solid">
        <fgColor theme="0" tint="-4.9989318521683403E-2"/>
        <bgColor indexed="9"/>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9.9978637043366805E-2"/>
        <bgColor indexed="9"/>
      </patternFill>
    </fill>
    <fill>
      <patternFill patternType="solid">
        <fgColor theme="0" tint="-0.14999847407452621"/>
        <bgColor indexed="9"/>
      </patternFill>
    </fill>
    <fill>
      <patternFill patternType="solid">
        <fgColor theme="2" tint="-0.249977111117893"/>
        <bgColor indexed="64"/>
      </patternFill>
    </fill>
    <fill>
      <patternFill patternType="solid">
        <fgColor theme="2" tint="-0.249977111117893"/>
        <bgColor indexed="9"/>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8"/>
      </bottom>
      <diagonal/>
    </border>
    <border>
      <left/>
      <right/>
      <top style="thin">
        <color indexed="8"/>
      </top>
      <bottom style="double">
        <color indexed="8"/>
      </bottom>
      <diagonal/>
    </border>
    <border>
      <left/>
      <right/>
      <top/>
      <bottom style="double">
        <color indexed="8"/>
      </bottom>
      <diagonal/>
    </border>
    <border>
      <left/>
      <right/>
      <top style="thin">
        <color indexed="8"/>
      </top>
      <bottom/>
      <diagonal/>
    </border>
    <border>
      <left/>
      <right/>
      <top/>
      <bottom style="double">
        <color indexed="64"/>
      </bottom>
      <diagonal/>
    </border>
    <border>
      <left/>
      <right/>
      <top/>
      <bottom style="thin">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8"/>
      </top>
      <bottom style="thin">
        <color indexed="64"/>
      </bottom>
      <diagonal/>
    </border>
    <border>
      <left style="thin">
        <color indexed="64"/>
      </left>
      <right/>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51">
    <xf numFmtId="0" fontId="0" fillId="0" borderId="0"/>
    <xf numFmtId="0" fontId="72" fillId="2" borderId="0" applyNumberFormat="0" applyBorder="0" applyAlignment="0" applyProtection="0"/>
    <xf numFmtId="0" fontId="72" fillId="3" borderId="0" applyNumberFormat="0" applyBorder="0" applyAlignment="0" applyProtection="0"/>
    <xf numFmtId="0" fontId="72" fillId="4" borderId="0" applyNumberFormat="0" applyBorder="0" applyAlignment="0" applyProtection="0"/>
    <xf numFmtId="0" fontId="72" fillId="2" borderId="0" applyNumberFormat="0" applyBorder="0" applyAlignment="0" applyProtection="0"/>
    <xf numFmtId="0" fontId="72" fillId="5" borderId="0" applyNumberFormat="0" applyBorder="0" applyAlignment="0" applyProtection="0"/>
    <xf numFmtId="0" fontId="72" fillId="3" borderId="0" applyNumberFormat="0" applyBorder="0" applyAlignment="0" applyProtection="0"/>
    <xf numFmtId="0" fontId="72" fillId="6" borderId="0" applyNumberFormat="0" applyBorder="0" applyAlignment="0" applyProtection="0"/>
    <xf numFmtId="0" fontId="72" fillId="7" borderId="0" applyNumberFormat="0" applyBorder="0" applyAlignment="0" applyProtection="0"/>
    <xf numFmtId="0" fontId="72" fillId="8" borderId="0" applyNumberFormat="0" applyBorder="0" applyAlignment="0" applyProtection="0"/>
    <xf numFmtId="0" fontId="72" fillId="6" borderId="0" applyNumberFormat="0" applyBorder="0" applyAlignment="0" applyProtection="0"/>
    <xf numFmtId="0" fontId="72" fillId="9" borderId="0" applyNumberFormat="0" applyBorder="0" applyAlignment="0" applyProtection="0"/>
    <xf numFmtId="0" fontId="72" fillId="3" borderId="0" applyNumberFormat="0" applyBorder="0" applyAlignment="0" applyProtection="0"/>
    <xf numFmtId="0" fontId="73" fillId="10" borderId="0" applyNumberFormat="0" applyBorder="0" applyAlignment="0" applyProtection="0"/>
    <xf numFmtId="0" fontId="73" fillId="7" borderId="0" applyNumberFormat="0" applyBorder="0" applyAlignment="0" applyProtection="0"/>
    <xf numFmtId="0" fontId="73" fillId="8" borderId="0" applyNumberFormat="0" applyBorder="0" applyAlignment="0" applyProtection="0"/>
    <xf numFmtId="0" fontId="73" fillId="6" borderId="0" applyNumberFormat="0" applyBorder="0" applyAlignment="0" applyProtection="0"/>
    <xf numFmtId="0" fontId="73" fillId="10" borderId="0" applyNumberFormat="0" applyBorder="0" applyAlignment="0" applyProtection="0"/>
    <xf numFmtId="0" fontId="73" fillId="3" borderId="0" applyNumberFormat="0" applyBorder="0" applyAlignment="0" applyProtection="0"/>
    <xf numFmtId="0" fontId="73" fillId="10" borderId="0" applyNumberFormat="0" applyBorder="0" applyAlignment="0" applyProtection="0"/>
    <xf numFmtId="0" fontId="73" fillId="11" borderId="0" applyNumberFormat="0" applyBorder="0" applyAlignment="0" applyProtection="0"/>
    <xf numFmtId="0" fontId="73" fillId="12" borderId="0" applyNumberFormat="0" applyBorder="0" applyAlignment="0" applyProtection="0"/>
    <xf numFmtId="0" fontId="73" fillId="13" borderId="0" applyNumberFormat="0" applyBorder="0" applyAlignment="0" applyProtection="0"/>
    <xf numFmtId="0" fontId="73" fillId="10" borderId="0" applyNumberFormat="0" applyBorder="0" applyAlignment="0" applyProtection="0"/>
    <xf numFmtId="0" fontId="73" fillId="14" borderId="0" applyNumberFormat="0" applyBorder="0" applyAlignment="0" applyProtection="0"/>
    <xf numFmtId="0" fontId="74" fillId="15" borderId="0" applyNumberFormat="0" applyBorder="0" applyAlignment="0" applyProtection="0"/>
    <xf numFmtId="0" fontId="75" fillId="2" borderId="1" applyNumberFormat="0" applyAlignment="0" applyProtection="0"/>
    <xf numFmtId="0" fontId="76" fillId="16" borderId="2" applyNumberFormat="0" applyAlignment="0" applyProtection="0"/>
    <xf numFmtId="164" fontId="22" fillId="0" borderId="0" applyFont="0" applyFill="0" applyBorder="0" applyAlignment="0" applyProtection="0"/>
    <xf numFmtId="171" fontId="51" fillId="0" borderId="0" applyFont="0" applyFill="0" applyBorder="0" applyAlignment="0" applyProtection="0"/>
    <xf numFmtId="0" fontId="77" fillId="0" borderId="0" applyNumberFormat="0" applyFill="0" applyBorder="0" applyAlignment="0" applyProtection="0"/>
    <xf numFmtId="0" fontId="78" fillId="17" borderId="0" applyNumberFormat="0" applyBorder="0" applyAlignment="0" applyProtection="0"/>
    <xf numFmtId="0" fontId="79" fillId="0" borderId="3" applyNumberFormat="0" applyFill="0" applyAlignment="0" applyProtection="0"/>
    <xf numFmtId="0" fontId="80" fillId="0" borderId="4" applyNumberFormat="0" applyFill="0" applyAlignment="0" applyProtection="0"/>
    <xf numFmtId="0" fontId="81" fillId="0" borderId="5" applyNumberFormat="0" applyFill="0" applyAlignment="0" applyProtection="0"/>
    <xf numFmtId="0" fontId="81" fillId="0" borderId="0" applyNumberFormat="0" applyFill="0" applyBorder="0" applyAlignment="0" applyProtection="0"/>
    <xf numFmtId="0" fontId="82" fillId="3" borderId="1" applyNumberFormat="0" applyAlignment="0" applyProtection="0"/>
    <xf numFmtId="0" fontId="83" fillId="0" borderId="6" applyNumberFormat="0" applyFill="0" applyAlignment="0" applyProtection="0"/>
    <xf numFmtId="0" fontId="84" fillId="8" borderId="0" applyNumberFormat="0" applyBorder="0" applyAlignment="0" applyProtection="0"/>
    <xf numFmtId="0" fontId="22" fillId="0" borderId="0"/>
    <xf numFmtId="0" fontId="51" fillId="0" borderId="0"/>
    <xf numFmtId="0" fontId="41" fillId="0" borderId="0"/>
    <xf numFmtId="0" fontId="28" fillId="0" borderId="0"/>
    <xf numFmtId="0" fontId="22" fillId="4" borderId="7" applyNumberFormat="0" applyFont="0" applyAlignment="0" applyProtection="0"/>
    <xf numFmtId="0" fontId="85" fillId="2" borderId="8" applyNumberFormat="0" applyAlignment="0" applyProtection="0"/>
    <xf numFmtId="9" fontId="22" fillId="0" borderId="0" applyFont="0" applyFill="0" applyBorder="0" applyAlignment="0" applyProtection="0"/>
    <xf numFmtId="0" fontId="86" fillId="0" borderId="0" applyNumberFormat="0" applyFill="0" applyBorder="0" applyAlignment="0" applyProtection="0"/>
    <xf numFmtId="0" fontId="87" fillId="0" borderId="9" applyNumberFormat="0" applyFill="0" applyAlignment="0" applyProtection="0"/>
    <xf numFmtId="0" fontId="88" fillId="0" borderId="0" applyNumberFormat="0" applyFill="0" applyBorder="0" applyAlignment="0" applyProtection="0"/>
    <xf numFmtId="0" fontId="18" fillId="0" borderId="0" applyNumberFormat="0" applyFill="0" applyBorder="0" applyAlignment="0" applyProtection="0">
      <alignment vertical="top"/>
      <protection locked="0"/>
    </xf>
    <xf numFmtId="164" fontId="1" fillId="0" borderId="0" applyFont="0" applyFill="0" applyBorder="0" applyAlignment="0" applyProtection="0"/>
  </cellStyleXfs>
  <cellXfs count="714">
    <xf numFmtId="0" fontId="0" fillId="0" borderId="0" xfId="0"/>
    <xf numFmtId="0" fontId="0" fillId="0" borderId="0" xfId="0" applyProtection="1"/>
    <xf numFmtId="0" fontId="3" fillId="0" borderId="0" xfId="0" applyFont="1" applyProtection="1"/>
    <xf numFmtId="0" fontId="6" fillId="0" borderId="0" xfId="0" applyFont="1" applyProtection="1"/>
    <xf numFmtId="0" fontId="18" fillId="0" borderId="0" xfId="49" applyAlignment="1" applyProtection="1"/>
    <xf numFmtId="0" fontId="7" fillId="0" borderId="0" xfId="0" applyFont="1" applyProtection="1"/>
    <xf numFmtId="0" fontId="4" fillId="0" borderId="0" xfId="0" applyFont="1" applyProtection="1"/>
    <xf numFmtId="0" fontId="2" fillId="0" borderId="0" xfId="0" applyFont="1" applyProtection="1"/>
    <xf numFmtId="0" fontId="5" fillId="0" borderId="0" xfId="0" applyFont="1" applyAlignment="1" applyProtection="1">
      <alignment horizontal="left" vertical="top"/>
    </xf>
    <xf numFmtId="0" fontId="5" fillId="0" borderId="0" xfId="0" applyFont="1" applyAlignment="1" applyProtection="1">
      <alignment horizontal="right" vertical="top" wrapText="1"/>
    </xf>
    <xf numFmtId="0" fontId="5" fillId="0" borderId="0" xfId="0" applyFont="1" applyAlignment="1" applyProtection="1">
      <alignment horizontal="left" vertical="top" wrapText="1"/>
    </xf>
    <xf numFmtId="0" fontId="6" fillId="0" borderId="0" xfId="0" applyFont="1" applyAlignment="1" applyProtection="1">
      <alignment horizontal="left"/>
    </xf>
    <xf numFmtId="0" fontId="5"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horizontal="center"/>
    </xf>
    <xf numFmtId="0" fontId="7" fillId="0" borderId="0" xfId="0" applyFont="1" applyAlignment="1" applyProtection="1">
      <alignment horizontal="left" wrapText="1"/>
    </xf>
    <xf numFmtId="0" fontId="7" fillId="0" borderId="0" xfId="0" applyFont="1" applyAlignment="1" applyProtection="1">
      <alignment horizontal="left" vertical="top" wrapText="1"/>
    </xf>
    <xf numFmtId="0" fontId="4" fillId="0" borderId="0" xfId="0" applyFont="1" applyAlignment="1" applyProtection="1">
      <alignment vertical="top"/>
    </xf>
    <xf numFmtId="0" fontId="4" fillId="0" borderId="0" xfId="0" applyFont="1" applyBorder="1" applyProtection="1"/>
    <xf numFmtId="0" fontId="14" fillId="0" borderId="0" xfId="0" applyFont="1" applyProtection="1"/>
    <xf numFmtId="3" fontId="4" fillId="18" borderId="0" xfId="0" applyNumberFormat="1" applyFont="1" applyFill="1" applyAlignment="1" applyProtection="1">
      <alignment horizontal="right"/>
      <protection locked="0"/>
    </xf>
    <xf numFmtId="3" fontId="3" fillId="0" borderId="10" xfId="0" applyNumberFormat="1" applyFont="1" applyBorder="1" applyAlignment="1" applyProtection="1">
      <alignment horizontal="right"/>
    </xf>
    <xf numFmtId="3" fontId="4" fillId="18" borderId="0" xfId="0" applyNumberFormat="1" applyFont="1" applyFill="1" applyAlignment="1" applyProtection="1">
      <alignment horizontal="right" vertical="top"/>
      <protection locked="0"/>
    </xf>
    <xf numFmtId="3" fontId="3" fillId="0" borderId="11" xfId="0" applyNumberFormat="1" applyFont="1" applyBorder="1" applyAlignment="1" applyProtection="1">
      <alignment horizontal="right"/>
    </xf>
    <xf numFmtId="0" fontId="6" fillId="0" borderId="0" xfId="0" applyFont="1" applyAlignment="1" applyProtection="1">
      <alignment horizontal="center"/>
    </xf>
    <xf numFmtId="0" fontId="0" fillId="0" borderId="0" xfId="0" applyAlignment="1" applyProtection="1"/>
    <xf numFmtId="0" fontId="19" fillId="0" borderId="0" xfId="0" applyFont="1" applyAlignment="1" applyProtection="1">
      <alignment horizontal="left"/>
    </xf>
    <xf numFmtId="0" fontId="3" fillId="0" borderId="0" xfId="0" applyFont="1" applyAlignment="1" applyProtection="1">
      <alignment horizontal="left" vertical="top"/>
    </xf>
    <xf numFmtId="0" fontId="4" fillId="0" borderId="0" xfId="0" applyFont="1" applyAlignment="1" applyProtection="1">
      <alignment horizontal="left" wrapText="1"/>
    </xf>
    <xf numFmtId="0" fontId="19" fillId="0" borderId="0" xfId="49" applyFont="1" applyAlignment="1" applyProtection="1">
      <alignment horizontal="left"/>
    </xf>
    <xf numFmtId="0" fontId="2" fillId="0" borderId="0" xfId="0" applyFont="1" applyAlignment="1" applyProtection="1">
      <alignment horizontal="right"/>
    </xf>
    <xf numFmtId="0" fontId="10" fillId="0" borderId="0" xfId="0" applyFont="1" applyProtection="1"/>
    <xf numFmtId="0" fontId="4" fillId="0" borderId="0" xfId="0" applyFont="1" applyAlignment="1" applyProtection="1">
      <alignment horizontal="center" wrapText="1"/>
    </xf>
    <xf numFmtId="0" fontId="4" fillId="0" borderId="0" xfId="0" applyFont="1" applyAlignment="1" applyProtection="1">
      <alignment horizontal="right" wrapText="1"/>
    </xf>
    <xf numFmtId="0" fontId="4" fillId="0" borderId="0" xfId="0" applyFont="1" applyBorder="1" applyAlignment="1" applyProtection="1">
      <alignment horizontal="center" wrapText="1"/>
    </xf>
    <xf numFmtId="0" fontId="11" fillId="0" borderId="0" xfId="0" applyFont="1" applyAlignment="1" applyProtection="1">
      <alignment vertical="top"/>
    </xf>
    <xf numFmtId="0" fontId="3" fillId="0" borderId="0" xfId="0" applyFont="1" applyAlignment="1" applyProtection="1">
      <alignment horizontal="left" vertical="center"/>
    </xf>
    <xf numFmtId="0" fontId="3" fillId="0" borderId="0" xfId="0" applyFont="1" applyAlignment="1" applyProtection="1">
      <alignment horizontal="right" wrapText="1"/>
    </xf>
    <xf numFmtId="0" fontId="4" fillId="0" borderId="0" xfId="0" applyFont="1" applyAlignment="1" applyProtection="1">
      <alignment horizontal="right" vertical="top" wrapText="1"/>
    </xf>
    <xf numFmtId="0" fontId="4" fillId="0" borderId="0" xfId="0" applyFont="1" applyAlignment="1" applyProtection="1">
      <alignment horizontal="left" vertical="top"/>
    </xf>
    <xf numFmtId="0" fontId="6" fillId="0" borderId="0" xfId="0" applyFont="1" applyAlignment="1" applyProtection="1"/>
    <xf numFmtId="3" fontId="4" fillId="18" borderId="0" xfId="0" applyNumberFormat="1" applyFont="1" applyFill="1" applyAlignment="1" applyProtection="1">
      <alignment horizontal="right" vertical="top" wrapText="1"/>
      <protection locked="0"/>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14" fontId="2" fillId="0" borderId="0" xfId="0" applyNumberFormat="1" applyFont="1" applyAlignment="1" applyProtection="1">
      <alignment horizontal="left"/>
    </xf>
    <xf numFmtId="0" fontId="3" fillId="0" borderId="10" xfId="0" applyFont="1" applyBorder="1" applyAlignment="1" applyProtection="1">
      <alignment horizontal="right" vertical="top" wrapText="1"/>
    </xf>
    <xf numFmtId="0" fontId="6" fillId="0" borderId="0" xfId="0" applyFont="1" applyAlignment="1" applyProtection="1">
      <alignment horizontal="right"/>
    </xf>
    <xf numFmtId="0" fontId="6" fillId="0" borderId="0" xfId="0" applyFont="1" applyAlignment="1" applyProtection="1">
      <alignment horizontal="left" vertical="top"/>
    </xf>
    <xf numFmtId="0" fontId="3" fillId="0" borderId="0" xfId="0" applyFont="1" applyAlignment="1" applyProtection="1">
      <alignment horizontal="right" vertical="top" wrapText="1"/>
    </xf>
    <xf numFmtId="0" fontId="3" fillId="0" borderId="12" xfId="0" applyFont="1" applyBorder="1" applyAlignment="1" applyProtection="1">
      <alignment horizontal="right" wrapText="1"/>
    </xf>
    <xf numFmtId="0" fontId="4" fillId="18" borderId="0" xfId="0" applyFont="1" applyFill="1" applyAlignment="1" applyProtection="1">
      <alignment horizontal="right" vertical="top" wrapText="1"/>
      <protection locked="0"/>
    </xf>
    <xf numFmtId="167" fontId="5" fillId="0" borderId="0" xfId="0" applyNumberFormat="1" applyFont="1" applyProtection="1"/>
    <xf numFmtId="14" fontId="3" fillId="0" borderId="0" xfId="0" applyNumberFormat="1" applyFont="1" applyAlignment="1" applyProtection="1">
      <alignment horizontal="left" vertical="top"/>
    </xf>
    <xf numFmtId="0" fontId="3" fillId="0" borderId="10" xfId="0" applyFont="1" applyBorder="1" applyAlignment="1" applyProtection="1">
      <alignment horizontal="right" wrapText="1"/>
    </xf>
    <xf numFmtId="14" fontId="3" fillId="0" borderId="0" xfId="0" applyNumberFormat="1" applyFont="1" applyAlignment="1" applyProtection="1">
      <alignment horizontal="center"/>
    </xf>
    <xf numFmtId="0" fontId="4" fillId="18" borderId="0" xfId="0" applyFont="1" applyFill="1" applyAlignment="1" applyProtection="1">
      <alignment horizontal="right" wrapText="1"/>
      <protection locked="0"/>
    </xf>
    <xf numFmtId="0" fontId="3" fillId="18" borderId="10" xfId="0" applyFont="1" applyFill="1" applyBorder="1" applyAlignment="1" applyProtection="1">
      <alignment horizontal="right" vertical="top" wrapText="1"/>
      <protection locked="0"/>
    </xf>
    <xf numFmtId="0" fontId="3" fillId="18" borderId="10" xfId="0" applyFont="1" applyFill="1" applyBorder="1" applyAlignment="1" applyProtection="1">
      <alignment horizontal="right" wrapText="1"/>
      <protection locked="0"/>
    </xf>
    <xf numFmtId="0" fontId="18" fillId="0" borderId="0" xfId="49" applyAlignment="1" applyProtection="1">
      <alignment vertical="center"/>
    </xf>
    <xf numFmtId="0" fontId="12" fillId="0" borderId="0" xfId="0" applyFont="1" applyAlignment="1" applyProtection="1">
      <alignment vertical="top"/>
    </xf>
    <xf numFmtId="0" fontId="19" fillId="0" borderId="0" xfId="0" applyFont="1" applyProtection="1"/>
    <xf numFmtId="0" fontId="4" fillId="0" borderId="13" xfId="0" applyFont="1" applyBorder="1" applyAlignment="1" applyProtection="1">
      <alignment horizontal="right" wrapText="1"/>
    </xf>
    <xf numFmtId="0" fontId="3" fillId="0" borderId="0" xfId="0" applyFont="1" applyBorder="1" applyAlignment="1" applyProtection="1">
      <alignment horizontal="right" wrapText="1"/>
    </xf>
    <xf numFmtId="0" fontId="13" fillId="0" borderId="0" xfId="0" applyFont="1" applyAlignment="1" applyProtection="1">
      <alignment horizontal="left" vertical="top"/>
    </xf>
    <xf numFmtId="49" fontId="3" fillId="0" borderId="0" xfId="0" applyNumberFormat="1" applyFont="1" applyAlignment="1" applyProtection="1">
      <alignment horizontal="right"/>
    </xf>
    <xf numFmtId="166" fontId="3" fillId="0" borderId="0" xfId="0" applyNumberFormat="1" applyFont="1" applyAlignment="1" applyProtection="1">
      <alignment horizontal="center"/>
    </xf>
    <xf numFmtId="14" fontId="8" fillId="0" borderId="0" xfId="0" applyNumberFormat="1" applyFont="1" applyAlignment="1" applyProtection="1">
      <alignment horizontal="right" vertical="top" wrapText="1"/>
    </xf>
    <xf numFmtId="0" fontId="28" fillId="0" borderId="0" xfId="0" applyFont="1" applyProtection="1"/>
    <xf numFmtId="0" fontId="29" fillId="0" borderId="0" xfId="0" applyFont="1" applyAlignment="1">
      <alignment horizontal="left"/>
    </xf>
    <xf numFmtId="0" fontId="31" fillId="0" borderId="0" xfId="0" applyFont="1" applyProtection="1"/>
    <xf numFmtId="0" fontId="28" fillId="19" borderId="0" xfId="0" applyFont="1" applyFill="1"/>
    <xf numFmtId="0" fontId="30" fillId="0" borderId="0" xfId="0" applyFont="1"/>
    <xf numFmtId="49" fontId="33" fillId="0" borderId="0" xfId="0" applyNumberFormat="1" applyFont="1" applyAlignment="1" applyProtection="1">
      <alignment horizontal="right"/>
    </xf>
    <xf numFmtId="49" fontId="33" fillId="0" borderId="0" xfId="0" applyNumberFormat="1" applyFont="1" applyAlignment="1" applyProtection="1">
      <alignment horizontal="left"/>
    </xf>
    <xf numFmtId="0" fontId="32" fillId="19" borderId="0" xfId="0" applyFont="1" applyFill="1" applyAlignment="1">
      <alignment horizontal="left" vertical="top"/>
    </xf>
    <xf numFmtId="0" fontId="31" fillId="0" borderId="0" xfId="0" applyFont="1" applyAlignment="1" applyProtection="1">
      <alignment vertical="top"/>
    </xf>
    <xf numFmtId="0" fontId="32" fillId="19" borderId="0" xfId="0" applyFont="1" applyFill="1" applyAlignment="1" applyProtection="1">
      <alignment horizontal="left" vertical="top"/>
    </xf>
    <xf numFmtId="0" fontId="28" fillId="0" borderId="0" xfId="0" applyFont="1" applyAlignment="1">
      <alignment horizontal="justify" vertical="top" wrapText="1"/>
    </xf>
    <xf numFmtId="0" fontId="30" fillId="0" borderId="0" xfId="0" applyFont="1" applyAlignment="1">
      <alignment horizontal="right" vertical="top" wrapText="1"/>
    </xf>
    <xf numFmtId="0" fontId="28" fillId="0" borderId="0" xfId="0" applyFont="1" applyAlignment="1">
      <alignment horizontal="right" vertical="top" wrapText="1"/>
    </xf>
    <xf numFmtId="0" fontId="28" fillId="19" borderId="0" xfId="0" applyFont="1" applyFill="1" applyAlignment="1">
      <alignment horizontal="justify" vertical="top" wrapText="1"/>
    </xf>
    <xf numFmtId="3" fontId="28" fillId="19" borderId="0" xfId="0" applyNumberFormat="1" applyFont="1" applyFill="1" applyAlignment="1">
      <alignment horizontal="right" vertical="top" wrapText="1"/>
    </xf>
    <xf numFmtId="0" fontId="30" fillId="0" borderId="0" xfId="0" applyFont="1" applyAlignment="1">
      <alignment horizontal="justify" vertical="top" wrapText="1"/>
    </xf>
    <xf numFmtId="3" fontId="30" fillId="0" borderId="14" xfId="0" applyNumberFormat="1" applyFont="1" applyBorder="1" applyAlignment="1">
      <alignment horizontal="right" vertical="top" wrapText="1"/>
    </xf>
    <xf numFmtId="167" fontId="31" fillId="0" borderId="0" xfId="0" applyNumberFormat="1" applyFont="1" applyAlignment="1" applyProtection="1">
      <alignment horizontal="center"/>
    </xf>
    <xf numFmtId="3" fontId="30" fillId="0" borderId="0" xfId="0" applyNumberFormat="1" applyFont="1" applyBorder="1" applyAlignment="1">
      <alignment horizontal="right" vertical="top" wrapText="1"/>
    </xf>
    <xf numFmtId="0" fontId="28" fillId="0" borderId="0" xfId="0" applyFont="1"/>
    <xf numFmtId="0" fontId="30" fillId="0" borderId="0" xfId="0" applyFont="1" applyAlignment="1">
      <alignment horizontal="right"/>
    </xf>
    <xf numFmtId="0" fontId="28" fillId="19" borderId="15" xfId="0" applyFont="1" applyFill="1" applyBorder="1"/>
    <xf numFmtId="0" fontId="34" fillId="0" borderId="0" xfId="0" applyFont="1"/>
    <xf numFmtId="0" fontId="28" fillId="0" borderId="0" xfId="0" applyFont="1" applyAlignment="1">
      <alignment horizontal="left" vertical="top" wrapText="1" indent="1"/>
    </xf>
    <xf numFmtId="3" fontId="28" fillId="19" borderId="0" xfId="0" applyNumberFormat="1" applyFont="1" applyFill="1"/>
    <xf numFmtId="3" fontId="30" fillId="0" borderId="16" xfId="0" applyNumberFormat="1" applyFont="1" applyBorder="1" applyAlignment="1">
      <alignment horizontal="right" vertical="top" wrapText="1"/>
    </xf>
    <xf numFmtId="0" fontId="28" fillId="0" borderId="0" xfId="0" applyFont="1" applyAlignment="1">
      <alignment vertical="top" wrapText="1"/>
    </xf>
    <xf numFmtId="0" fontId="32" fillId="0" borderId="0" xfId="0" applyFont="1" applyAlignment="1">
      <alignment vertical="top" wrapText="1"/>
    </xf>
    <xf numFmtId="0" fontId="32" fillId="0" borderId="0" xfId="0" applyFont="1" applyAlignment="1">
      <alignment horizontal="right" vertical="top" wrapText="1"/>
    </xf>
    <xf numFmtId="0" fontId="32" fillId="19" borderId="0" xfId="0" applyFont="1" applyFill="1" applyAlignment="1">
      <alignment vertical="top" wrapText="1"/>
    </xf>
    <xf numFmtId="3" fontId="32" fillId="19" borderId="0" xfId="0" applyNumberFormat="1" applyFont="1" applyFill="1" applyAlignment="1">
      <alignment horizontal="right" vertical="top" wrapText="1"/>
    </xf>
    <xf numFmtId="3" fontId="31" fillId="0" borderId="16" xfId="0" applyNumberFormat="1" applyFont="1" applyBorder="1" applyAlignment="1">
      <alignment horizontal="right" vertical="top" wrapText="1"/>
    </xf>
    <xf numFmtId="0" fontId="30" fillId="0" borderId="0" xfId="0" applyFont="1" applyProtection="1"/>
    <xf numFmtId="3" fontId="28" fillId="0" borderId="0" xfId="0" applyNumberFormat="1" applyFont="1" applyProtection="1"/>
    <xf numFmtId="0" fontId="30" fillId="0" borderId="0" xfId="0" applyFont="1" applyBorder="1" applyAlignment="1" applyProtection="1">
      <alignment horizontal="right" wrapText="1"/>
    </xf>
    <xf numFmtId="0" fontId="28" fillId="0" borderId="0" xfId="0" applyFont="1" applyFill="1" applyProtection="1"/>
    <xf numFmtId="0" fontId="15" fillId="0" borderId="0" xfId="0" applyFont="1" applyBorder="1" applyAlignment="1" applyProtection="1">
      <alignment horizontal="center"/>
    </xf>
    <xf numFmtId="14" fontId="3" fillId="0" borderId="0" xfId="0" applyNumberFormat="1" applyFont="1" applyAlignment="1" applyProtection="1">
      <alignment horizontal="left" vertical="top" wrapText="1"/>
    </xf>
    <xf numFmtId="0" fontId="24" fillId="0" borderId="0" xfId="0" applyFont="1" applyFill="1" applyAlignment="1" applyProtection="1">
      <alignment horizontal="right" vertical="top" wrapText="1"/>
      <protection locked="0"/>
    </xf>
    <xf numFmtId="0" fontId="2" fillId="0" borderId="0" xfId="0" applyFont="1" applyAlignment="1" applyProtection="1">
      <alignment horizontal="left"/>
    </xf>
    <xf numFmtId="0" fontId="7" fillId="18" borderId="17" xfId="0" applyFont="1" applyFill="1" applyBorder="1" applyAlignment="1" applyProtection="1">
      <alignment horizontal="left"/>
      <protection locked="0"/>
    </xf>
    <xf numFmtId="165" fontId="7" fillId="18" borderId="17" xfId="0" applyNumberFormat="1" applyFont="1" applyFill="1" applyBorder="1" applyAlignment="1" applyProtection="1">
      <alignment horizontal="left" wrapText="1"/>
      <protection locked="0"/>
    </xf>
    <xf numFmtId="0" fontId="0" fillId="19" borderId="17" xfId="0" applyFill="1" applyBorder="1" applyAlignment="1" applyProtection="1">
      <protection locked="0"/>
    </xf>
    <xf numFmtId="0" fontId="0" fillId="19" borderId="18" xfId="0" applyFill="1" applyBorder="1" applyAlignment="1" applyProtection="1">
      <protection locked="0"/>
    </xf>
    <xf numFmtId="0" fontId="0" fillId="19" borderId="19" xfId="0" applyFill="1" applyBorder="1" applyAlignment="1" applyProtection="1">
      <protection locked="0"/>
    </xf>
    <xf numFmtId="0" fontId="0" fillId="19" borderId="20" xfId="0" applyFill="1" applyBorder="1" applyAlignment="1" applyProtection="1">
      <protection locked="0"/>
    </xf>
    <xf numFmtId="0" fontId="35" fillId="0" borderId="0" xfId="0" applyFont="1" applyProtection="1"/>
    <xf numFmtId="0" fontId="7" fillId="18" borderId="17" xfId="0" applyFont="1" applyFill="1" applyBorder="1" applyProtection="1"/>
    <xf numFmtId="0" fontId="2" fillId="0" borderId="0" xfId="0" applyFont="1" applyAlignment="1" applyProtection="1">
      <alignment horizontal="left" vertical="top"/>
    </xf>
    <xf numFmtId="0" fontId="2" fillId="0" borderId="0" xfId="0" applyFont="1" applyAlignment="1" applyProtection="1">
      <alignment horizontal="center" vertical="center"/>
    </xf>
    <xf numFmtId="0" fontId="8" fillId="0" borderId="0" xfId="0" applyFont="1" applyAlignment="1" applyProtection="1">
      <alignment horizontal="center" vertical="top"/>
    </xf>
    <xf numFmtId="0" fontId="9" fillId="0" borderId="0" xfId="0" applyFont="1" applyAlignment="1" applyProtection="1">
      <alignment horizontal="center" vertical="center"/>
    </xf>
    <xf numFmtId="0" fontId="4" fillId="0" borderId="0" xfId="0" applyFont="1" applyAlignment="1" applyProtection="1">
      <alignment horizontal="center" vertical="center"/>
    </xf>
    <xf numFmtId="3" fontId="3" fillId="0" borderId="0" xfId="0" applyNumberFormat="1" applyFont="1" applyBorder="1" applyAlignment="1" applyProtection="1">
      <alignment horizontal="right" vertical="center"/>
    </xf>
    <xf numFmtId="14" fontId="7" fillId="0" borderId="17" xfId="0" applyNumberFormat="1" applyFont="1" applyFill="1" applyBorder="1" applyAlignment="1" applyProtection="1">
      <alignment horizontal="center"/>
      <protection locked="0"/>
    </xf>
    <xf numFmtId="1" fontId="7" fillId="0" borderId="17" xfId="0" applyNumberFormat="1" applyFont="1" applyFill="1" applyBorder="1" applyAlignment="1" applyProtection="1">
      <alignment horizontal="center"/>
      <protection locked="0"/>
    </xf>
    <xf numFmtId="1" fontId="8" fillId="0" borderId="0" xfId="0" applyNumberFormat="1" applyFont="1" applyAlignment="1" applyProtection="1">
      <alignment horizontal="right" vertical="top"/>
    </xf>
    <xf numFmtId="14" fontId="8" fillId="0" borderId="0" xfId="0" applyNumberFormat="1" applyFont="1" applyAlignment="1" applyProtection="1">
      <alignment horizontal="right" vertical="top"/>
    </xf>
    <xf numFmtId="1" fontId="36" fillId="0" borderId="0" xfId="0" applyNumberFormat="1" applyFont="1" applyAlignment="1" applyProtection="1">
      <alignment horizontal="right" wrapText="1"/>
    </xf>
    <xf numFmtId="168" fontId="36" fillId="0" borderId="0" xfId="0" applyNumberFormat="1" applyFont="1" applyAlignment="1" applyProtection="1">
      <alignment horizontal="right" wrapText="1"/>
    </xf>
    <xf numFmtId="0" fontId="38" fillId="0" borderId="0" xfId="49" applyFont="1" applyAlignment="1" applyProtection="1">
      <alignment horizontal="left"/>
    </xf>
    <xf numFmtId="0" fontId="24" fillId="0" borderId="0" xfId="0" applyFont="1" applyAlignment="1" applyProtection="1">
      <alignment horizontal="left" vertical="center"/>
    </xf>
    <xf numFmtId="0" fontId="24" fillId="0" borderId="0" xfId="0" applyFont="1" applyAlignment="1" applyProtection="1">
      <alignment horizontal="left" vertical="center" wrapText="1"/>
    </xf>
    <xf numFmtId="0" fontId="21" fillId="0" borderId="0" xfId="0" applyFont="1" applyAlignment="1" applyProtection="1">
      <alignment horizontal="left" wrapText="1"/>
    </xf>
    <xf numFmtId="0" fontId="23" fillId="0" borderId="0" xfId="0" applyFont="1" applyProtection="1"/>
    <xf numFmtId="0" fontId="21" fillId="0" borderId="0" xfId="0" applyFont="1" applyProtection="1"/>
    <xf numFmtId="0" fontId="19" fillId="0" borderId="0" xfId="0" applyFont="1" applyFill="1" applyAlignment="1" applyProtection="1">
      <alignment horizontal="left"/>
    </xf>
    <xf numFmtId="0" fontId="19" fillId="0" borderId="0" xfId="0" applyFont="1" applyAlignment="1" applyProtection="1">
      <alignment horizontal="left" vertical="top" wrapText="1"/>
    </xf>
    <xf numFmtId="0" fontId="21" fillId="0" borderId="0" xfId="49" applyFont="1" applyAlignment="1" applyProtection="1">
      <alignment horizontal="left"/>
    </xf>
    <xf numFmtId="0" fontId="21" fillId="0" borderId="0" xfId="0" applyFont="1" applyAlignment="1" applyProtection="1">
      <alignment horizontal="left"/>
    </xf>
    <xf numFmtId="0" fontId="22" fillId="0" borderId="0" xfId="0" applyFont="1" applyProtection="1"/>
    <xf numFmtId="0" fontId="38" fillId="0" borderId="0" xfId="0" applyFont="1" applyAlignment="1" applyProtection="1">
      <alignment horizontal="left"/>
    </xf>
    <xf numFmtId="0" fontId="25" fillId="0" borderId="0" xfId="0" applyFont="1" applyProtection="1"/>
    <xf numFmtId="0" fontId="39" fillId="0" borderId="0" xfId="0" applyFont="1" applyProtection="1"/>
    <xf numFmtId="0" fontId="23" fillId="0" borderId="0" xfId="0" applyFont="1" applyAlignment="1" applyProtection="1">
      <alignment horizontal="left" vertical="center"/>
    </xf>
    <xf numFmtId="0" fontId="3" fillId="0" borderId="10" xfId="0" applyFont="1" applyBorder="1" applyAlignment="1" applyProtection="1">
      <alignment horizontal="center" vertical="top" wrapText="1"/>
    </xf>
    <xf numFmtId="3" fontId="4" fillId="0" borderId="0" xfId="0" applyNumberFormat="1" applyFont="1" applyFill="1" applyAlignment="1" applyProtection="1">
      <alignment horizontal="right" vertical="top" wrapText="1"/>
      <protection locked="0"/>
    </xf>
    <xf numFmtId="3" fontId="3" fillId="0" borderId="21" xfId="0" applyNumberFormat="1" applyFont="1" applyBorder="1" applyAlignment="1" applyProtection="1">
      <alignment horizontal="right" vertical="top" wrapText="1"/>
    </xf>
    <xf numFmtId="3" fontId="3" fillId="18" borderId="21" xfId="0" applyNumberFormat="1" applyFont="1" applyFill="1" applyBorder="1" applyAlignment="1" applyProtection="1">
      <alignment horizontal="right" vertical="top" wrapText="1"/>
      <protection locked="0"/>
    </xf>
    <xf numFmtId="3" fontId="3" fillId="0" borderId="21" xfId="0" applyNumberFormat="1" applyFont="1" applyFill="1" applyBorder="1" applyAlignment="1" applyProtection="1">
      <alignment horizontal="right" vertical="top" wrapText="1"/>
      <protection locked="0"/>
    </xf>
    <xf numFmtId="0" fontId="19" fillId="0" borderId="15" xfId="0" applyFont="1" applyBorder="1" applyAlignment="1" applyProtection="1">
      <alignment horizontal="left" vertical="top" wrapText="1"/>
    </xf>
    <xf numFmtId="0" fontId="3" fillId="0" borderId="15" xfId="0" applyFont="1" applyBorder="1" applyAlignment="1" applyProtection="1">
      <alignment horizontal="right" vertical="top" wrapText="1"/>
    </xf>
    <xf numFmtId="0" fontId="41" fillId="0" borderId="0" xfId="41"/>
    <xf numFmtId="0" fontId="42" fillId="0" borderId="0" xfId="0" applyFont="1" applyAlignment="1">
      <alignment vertical="top" wrapText="1"/>
    </xf>
    <xf numFmtId="0" fontId="42" fillId="0" borderId="0" xfId="0" applyFont="1" applyFill="1" applyBorder="1" applyAlignment="1">
      <alignment horizontal="center" wrapText="1"/>
    </xf>
    <xf numFmtId="0" fontId="43" fillId="0" borderId="0" xfId="41" applyFont="1"/>
    <xf numFmtId="0" fontId="41" fillId="0" borderId="0" xfId="41" applyFont="1" applyAlignment="1">
      <alignment wrapText="1"/>
    </xf>
    <xf numFmtId="0" fontId="4" fillId="21" borderId="0" xfId="0" applyFont="1" applyFill="1" applyProtection="1"/>
    <xf numFmtId="0" fontId="0" fillId="20" borderId="0" xfId="0" applyFill="1" applyProtection="1"/>
    <xf numFmtId="0" fontId="32" fillId="20" borderId="0" xfId="0" applyFont="1" applyFill="1" applyAlignment="1" applyProtection="1">
      <alignment horizontal="left" vertical="top"/>
    </xf>
    <xf numFmtId="0" fontId="28" fillId="20" borderId="0" xfId="0" applyFont="1" applyFill="1" applyProtection="1"/>
    <xf numFmtId="49" fontId="33" fillId="21" borderId="0" xfId="0" applyNumberFormat="1" applyFont="1" applyFill="1" applyAlignment="1" applyProtection="1">
      <alignment horizontal="right"/>
    </xf>
    <xf numFmtId="0" fontId="45" fillId="0" borderId="0" xfId="0" applyFont="1"/>
    <xf numFmtId="0" fontId="26" fillId="0" borderId="0" xfId="0" applyFont="1" applyBorder="1" applyAlignment="1">
      <alignment horizontal="left" wrapText="1"/>
    </xf>
    <xf numFmtId="0" fontId="4" fillId="0" borderId="0" xfId="0" applyFont="1" applyFill="1" applyBorder="1" applyAlignment="1" applyProtection="1">
      <alignment horizontal="center" wrapText="1"/>
    </xf>
    <xf numFmtId="0" fontId="46" fillId="0" borderId="0" xfId="0" applyFont="1" applyAlignment="1" applyProtection="1">
      <alignment horizontal="center"/>
    </xf>
    <xf numFmtId="0" fontId="45" fillId="0" borderId="0" xfId="0" applyFont="1" applyAlignment="1" applyProtection="1">
      <alignment horizontal="center"/>
    </xf>
    <xf numFmtId="0" fontId="7" fillId="0" borderId="0" xfId="0" applyFont="1" applyFill="1" applyBorder="1" applyProtection="1"/>
    <xf numFmtId="0" fontId="48" fillId="0" borderId="0" xfId="0" applyFont="1" applyProtection="1"/>
    <xf numFmtId="0" fontId="49" fillId="0" borderId="0" xfId="0" applyFont="1"/>
    <xf numFmtId="0" fontId="27" fillId="0" borderId="0" xfId="42" applyFont="1" applyAlignment="1">
      <alignment horizontal="left"/>
    </xf>
    <xf numFmtId="0" fontId="28" fillId="0" borderId="0" xfId="42"/>
    <xf numFmtId="0" fontId="51" fillId="0" borderId="0" xfId="42" applyFont="1" applyAlignment="1">
      <alignment horizontal="left"/>
    </xf>
    <xf numFmtId="0" fontId="40" fillId="0" borderId="0" xfId="42" applyFont="1" applyAlignment="1">
      <alignment horizontal="left"/>
    </xf>
    <xf numFmtId="0" fontId="52" fillId="0" borderId="0" xfId="42" applyFont="1" applyAlignment="1">
      <alignment horizontal="left"/>
    </xf>
    <xf numFmtId="0" fontId="51" fillId="0" borderId="0" xfId="42" applyFont="1"/>
    <xf numFmtId="0" fontId="53" fillId="0" borderId="0" xfId="0" applyFont="1"/>
    <xf numFmtId="0" fontId="54" fillId="0" borderId="0" xfId="0" applyFont="1"/>
    <xf numFmtId="0" fontId="23" fillId="0" borderId="0" xfId="0" applyFont="1"/>
    <xf numFmtId="0" fontId="14" fillId="0" borderId="0" xfId="0" applyFont="1"/>
    <xf numFmtId="0" fontId="14" fillId="0" borderId="0" xfId="0" applyFont="1" applyAlignment="1">
      <alignment horizontal="justify" vertical="top" wrapText="1"/>
    </xf>
    <xf numFmtId="1" fontId="20" fillId="0" borderId="0" xfId="0" applyNumberFormat="1" applyFont="1" applyAlignment="1" applyProtection="1">
      <alignment horizontal="right"/>
    </xf>
    <xf numFmtId="3" fontId="6" fillId="0" borderId="0" xfId="0" applyNumberFormat="1" applyFont="1" applyAlignment="1" applyProtection="1"/>
    <xf numFmtId="0" fontId="22" fillId="19" borderId="0" xfId="0" applyFont="1" applyFill="1"/>
    <xf numFmtId="0" fontId="14" fillId="0" borderId="22" xfId="0" applyFont="1" applyBorder="1"/>
    <xf numFmtId="0" fontId="0" fillId="0" borderId="0" xfId="0" applyFill="1" applyProtection="1"/>
    <xf numFmtId="0" fontId="22" fillId="19" borderId="0" xfId="0" applyFont="1" applyFill="1" applyAlignment="1">
      <alignment horizontal="justify" vertical="top" wrapText="1"/>
    </xf>
    <xf numFmtId="0" fontId="22" fillId="0" borderId="0" xfId="0" applyFont="1"/>
    <xf numFmtId="0" fontId="18" fillId="0" borderId="0" xfId="49" applyFill="1" applyAlignment="1" applyProtection="1"/>
    <xf numFmtId="1" fontId="0" fillId="0" borderId="0" xfId="0" applyNumberFormat="1" applyFill="1" applyProtection="1"/>
    <xf numFmtId="0" fontId="14" fillId="0" borderId="0" xfId="0" applyFont="1" applyFill="1" applyAlignment="1">
      <alignment horizontal="justify" vertical="top" wrapText="1"/>
    </xf>
    <xf numFmtId="0" fontId="44" fillId="0" borderId="0" xfId="0" applyFont="1" applyFill="1" applyBorder="1" applyProtection="1"/>
    <xf numFmtId="0" fontId="14" fillId="0" borderId="0" xfId="0" applyFont="1" applyFill="1" applyBorder="1" applyAlignment="1">
      <alignment horizontal="right" vertical="top" wrapText="1"/>
    </xf>
    <xf numFmtId="0" fontId="32" fillId="0" borderId="0" xfId="0" applyFont="1" applyFill="1" applyBorder="1" applyAlignment="1" applyProtection="1">
      <alignment horizontal="right" vertical="top" wrapText="1"/>
      <protection locked="0"/>
    </xf>
    <xf numFmtId="9" fontId="32" fillId="0" borderId="0" xfId="0" applyNumberFormat="1" applyFont="1" applyFill="1" applyBorder="1" applyAlignment="1" applyProtection="1">
      <alignment horizontal="right" vertical="top" wrapText="1"/>
      <protection locked="0"/>
    </xf>
    <xf numFmtId="0" fontId="30" fillId="0" borderId="0" xfId="0" applyFont="1" applyFill="1" applyBorder="1" applyAlignment="1" applyProtection="1">
      <alignment horizontal="right" wrapText="1"/>
    </xf>
    <xf numFmtId="0" fontId="22" fillId="0" borderId="17" xfId="39" applyBorder="1" applyAlignment="1">
      <alignment horizontal="center"/>
    </xf>
    <xf numFmtId="0" fontId="22" fillId="0" borderId="17" xfId="39" applyFont="1" applyBorder="1" applyAlignment="1">
      <alignment horizontal="center"/>
    </xf>
    <xf numFmtId="0" fontId="14" fillId="0" borderId="0" xfId="41" applyFont="1"/>
    <xf numFmtId="0" fontId="6" fillId="18" borderId="0" xfId="39" applyFont="1" applyFill="1" applyBorder="1" applyAlignment="1" applyProtection="1">
      <alignment horizontal="left" vertical="top" wrapText="1"/>
      <protection locked="0"/>
    </xf>
    <xf numFmtId="0" fontId="5" fillId="0" borderId="0" xfId="39" applyFont="1" applyBorder="1" applyAlignment="1">
      <alignment horizontal="left" vertical="top" wrapText="1"/>
    </xf>
    <xf numFmtId="0" fontId="5" fillId="0" borderId="0" xfId="39" applyFont="1" applyAlignment="1">
      <alignment horizontal="left" vertical="top" wrapText="1"/>
    </xf>
    <xf numFmtId="0" fontId="6" fillId="18" borderId="0" xfId="39" applyFont="1" applyFill="1" applyAlignment="1" applyProtection="1">
      <alignment horizontal="left" vertical="top" wrapText="1"/>
      <protection locked="0"/>
    </xf>
    <xf numFmtId="0" fontId="4" fillId="18" borderId="0" xfId="39" applyFont="1" applyFill="1" applyAlignment="1" applyProtection="1">
      <alignment horizontal="left" vertical="top" wrapText="1"/>
      <protection locked="0"/>
    </xf>
    <xf numFmtId="0" fontId="56" fillId="0" borderId="0" xfId="39" applyFont="1" applyAlignment="1">
      <alignment horizontal="left" vertical="top" wrapText="1"/>
    </xf>
    <xf numFmtId="0" fontId="19" fillId="19" borderId="0" xfId="39" applyFont="1" applyFill="1" applyAlignment="1">
      <alignment horizontal="left" vertical="top" wrapText="1"/>
    </xf>
    <xf numFmtId="0" fontId="23" fillId="0" borderId="0" xfId="49" applyFont="1" applyAlignment="1" applyProtection="1">
      <alignment horizontal="left" vertical="top"/>
    </xf>
    <xf numFmtId="3" fontId="47" fillId="0" borderId="15" xfId="0" applyNumberFormat="1" applyFont="1" applyFill="1" applyBorder="1" applyAlignment="1" applyProtection="1">
      <alignment horizontal="right"/>
      <protection locked="0"/>
    </xf>
    <xf numFmtId="0" fontId="23" fillId="0" borderId="0" xfId="0" applyFont="1" applyAlignment="1" applyProtection="1">
      <alignment horizontal="left" vertical="top"/>
    </xf>
    <xf numFmtId="0" fontId="57" fillId="0" borderId="0" xfId="49" applyFont="1" applyAlignment="1" applyProtection="1">
      <alignment horizontal="left" vertical="top"/>
    </xf>
    <xf numFmtId="0" fontId="23" fillId="0" borderId="0" xfId="49" applyFont="1" applyAlignment="1" applyProtection="1">
      <alignment horizontal="left"/>
    </xf>
    <xf numFmtId="0" fontId="47" fillId="0" borderId="0" xfId="0" applyFont="1" applyAlignment="1" applyProtection="1">
      <alignment horizontal="left" vertical="center"/>
    </xf>
    <xf numFmtId="0" fontId="23" fillId="0" borderId="0" xfId="0" applyFont="1" applyAlignment="1" applyProtection="1"/>
    <xf numFmtId="0" fontId="58" fillId="0" borderId="0" xfId="0" applyFont="1"/>
    <xf numFmtId="0" fontId="8" fillId="0" borderId="0" xfId="0" applyFont="1" applyAlignment="1" applyProtection="1">
      <alignment horizontal="center" vertical="top" wrapText="1"/>
    </xf>
    <xf numFmtId="0" fontId="57" fillId="0" borderId="0" xfId="0" applyFont="1"/>
    <xf numFmtId="0" fontId="23" fillId="0" borderId="0" xfId="49" applyFont="1" applyAlignment="1" applyProtection="1">
      <alignment horizontal="left" vertical="center"/>
    </xf>
    <xf numFmtId="0" fontId="57" fillId="0" borderId="0" xfId="0" applyFont="1" applyProtection="1"/>
    <xf numFmtId="0" fontId="57" fillId="0" borderId="0" xfId="0" applyFont="1" applyAlignment="1" applyProtection="1">
      <alignment horizontal="left" vertical="center"/>
    </xf>
    <xf numFmtId="0" fontId="59" fillId="0" borderId="0" xfId="0" applyFont="1" applyProtection="1"/>
    <xf numFmtId="0" fontId="59" fillId="0" borderId="0" xfId="0" applyFont="1" applyAlignment="1" applyProtection="1">
      <alignment horizontal="left" vertical="center"/>
    </xf>
    <xf numFmtId="0" fontId="60" fillId="0" borderId="0" xfId="0" applyFont="1" applyProtection="1"/>
    <xf numFmtId="0" fontId="22" fillId="0" borderId="17" xfId="0" applyFont="1" applyBorder="1" applyAlignment="1">
      <alignment horizontal="center"/>
    </xf>
    <xf numFmtId="0" fontId="22" fillId="0" borderId="20" xfId="0" applyFont="1" applyBorder="1" applyAlignment="1">
      <alignment horizontal="center" wrapText="1"/>
    </xf>
    <xf numFmtId="0" fontId="63" fillId="0" borderId="17" xfId="0" applyFont="1" applyBorder="1" applyAlignment="1">
      <alignment horizontal="center"/>
    </xf>
    <xf numFmtId="0" fontId="0" fillId="0" borderId="17" xfId="0" applyBorder="1" applyAlignment="1">
      <alignment horizontal="center"/>
    </xf>
    <xf numFmtId="0" fontId="22" fillId="0" borderId="17" xfId="0" applyFont="1" applyBorder="1" applyAlignment="1">
      <alignment horizontal="center" wrapText="1"/>
    </xf>
    <xf numFmtId="0" fontId="0" fillId="0" borderId="17" xfId="0" applyBorder="1" applyAlignment="1">
      <alignment horizontal="center" wrapText="1"/>
    </xf>
    <xf numFmtId="0" fontId="63" fillId="0" borderId="17" xfId="0" applyFont="1" applyBorder="1" applyAlignment="1">
      <alignment horizontal="center" wrapText="1"/>
    </xf>
    <xf numFmtId="0" fontId="22" fillId="0" borderId="17" xfId="0" applyFont="1" applyFill="1" applyBorder="1" applyAlignment="1">
      <alignment horizontal="center" wrapText="1"/>
    </xf>
    <xf numFmtId="1" fontId="0" fillId="0" borderId="17" xfId="0" applyNumberFormat="1" applyBorder="1" applyAlignment="1">
      <alignment horizontal="center" wrapText="1"/>
    </xf>
    <xf numFmtId="0" fontId="89" fillId="0" borderId="17" xfId="0" applyFont="1" applyBorder="1" applyAlignment="1">
      <alignment horizontal="center"/>
    </xf>
    <xf numFmtId="0" fontId="89" fillId="0" borderId="17" xfId="0" applyFont="1" applyBorder="1" applyAlignment="1">
      <alignment horizontal="center" wrapText="1"/>
    </xf>
    <xf numFmtId="0" fontId="14" fillId="0" borderId="17" xfId="0" applyFont="1" applyBorder="1" applyAlignment="1">
      <alignment horizontal="center" wrapText="1"/>
    </xf>
    <xf numFmtId="0" fontId="41" fillId="0" borderId="17" xfId="41" applyBorder="1" applyAlignment="1">
      <alignment horizontal="center"/>
    </xf>
    <xf numFmtId="0" fontId="63" fillId="0" borderId="18" xfId="0" applyFont="1" applyBorder="1" applyAlignment="1">
      <alignment horizontal="center" wrapText="1"/>
    </xf>
    <xf numFmtId="1" fontId="22" fillId="0" borderId="18" xfId="0" applyNumberFormat="1" applyFont="1" applyBorder="1" applyAlignment="1">
      <alignment horizontal="center"/>
    </xf>
    <xf numFmtId="0" fontId="0" fillId="0" borderId="18" xfId="0" applyBorder="1" applyAlignment="1">
      <alignment horizontal="center" wrapText="1"/>
    </xf>
    <xf numFmtId="0" fontId="89" fillId="0" borderId="17" xfId="0" applyFont="1" applyFill="1" applyBorder="1"/>
    <xf numFmtId="0" fontId="89" fillId="0" borderId="17" xfId="0" applyFont="1" applyFill="1" applyBorder="1" applyAlignment="1">
      <alignment horizontal="center" wrapText="1"/>
    </xf>
    <xf numFmtId="0" fontId="63" fillId="0" borderId="17" xfId="0" applyFont="1" applyFill="1" applyBorder="1" applyAlignment="1">
      <alignment horizontal="center"/>
    </xf>
    <xf numFmtId="0" fontId="22" fillId="0" borderId="18" xfId="0" applyFont="1" applyBorder="1" applyAlignment="1">
      <alignment horizontal="center" wrapText="1"/>
    </xf>
    <xf numFmtId="0" fontId="64" fillId="0" borderId="17" xfId="0" applyFont="1" applyBorder="1" applyAlignment="1">
      <alignment horizontal="center" wrapText="1"/>
    </xf>
    <xf numFmtId="0" fontId="50" fillId="0" borderId="0" xfId="41" applyFont="1"/>
    <xf numFmtId="0" fontId="22" fillId="0" borderId="0" xfId="42" applyFont="1"/>
    <xf numFmtId="0" fontId="32" fillId="19" borderId="0" xfId="0" applyFont="1" applyFill="1" applyAlignment="1" applyProtection="1">
      <alignment horizontal="left" vertical="top" wrapText="1"/>
    </xf>
    <xf numFmtId="0" fontId="28" fillId="0" borderId="0" xfId="0" applyFont="1" applyFill="1" applyAlignment="1">
      <alignment horizontal="justify" vertical="top" wrapText="1"/>
    </xf>
    <xf numFmtId="0" fontId="14" fillId="0" borderId="0" xfId="0" applyFont="1" applyAlignment="1">
      <alignment vertical="top" wrapText="1"/>
    </xf>
    <xf numFmtId="0" fontId="6" fillId="0" borderId="10" xfId="0" applyFont="1" applyFill="1" applyBorder="1" applyAlignment="1" applyProtection="1">
      <alignment horizontal="right" vertical="top" wrapText="1"/>
    </xf>
    <xf numFmtId="0" fontId="90" fillId="0" borderId="0" xfId="0" applyFont="1"/>
    <xf numFmtId="0" fontId="91" fillId="0" borderId="0" xfId="0" applyFont="1"/>
    <xf numFmtId="0" fontId="65" fillId="0" borderId="0" xfId="0" applyFont="1"/>
    <xf numFmtId="0" fontId="66" fillId="0" borderId="0" xfId="0" applyFont="1" applyAlignment="1" applyProtection="1">
      <alignment horizontal="left" vertical="top"/>
    </xf>
    <xf numFmtId="0" fontId="66" fillId="0" borderId="0" xfId="0" applyFont="1"/>
    <xf numFmtId="0" fontId="66" fillId="0" borderId="0" xfId="0" applyFont="1" applyAlignment="1" applyProtection="1">
      <alignment horizontal="left"/>
    </xf>
    <xf numFmtId="0" fontId="66" fillId="0" borderId="0" xfId="0" applyFont="1" applyAlignment="1" applyProtection="1">
      <alignment horizontal="left" vertical="center"/>
    </xf>
    <xf numFmtId="169" fontId="66" fillId="0" borderId="0" xfId="0" applyNumberFormat="1" applyFont="1" applyFill="1" applyProtection="1"/>
    <xf numFmtId="169" fontId="23" fillId="0" borderId="0" xfId="0" applyNumberFormat="1" applyFont="1" applyFill="1" applyProtection="1"/>
    <xf numFmtId="169" fontId="23" fillId="0" borderId="0" xfId="0" applyNumberFormat="1" applyFont="1" applyProtection="1"/>
    <xf numFmtId="169" fontId="57" fillId="0" borderId="0" xfId="0" applyNumberFormat="1" applyFont="1" applyFill="1" applyAlignment="1" applyProtection="1">
      <alignment horizontal="center" vertical="center" wrapText="1"/>
    </xf>
    <xf numFmtId="169" fontId="57" fillId="0" borderId="0" xfId="0" applyNumberFormat="1" applyFont="1" applyFill="1" applyAlignment="1" applyProtection="1">
      <alignment horizontal="center" vertical="center"/>
    </xf>
    <xf numFmtId="169" fontId="57" fillId="0" borderId="10" xfId="0" applyNumberFormat="1" applyFont="1" applyFill="1" applyBorder="1" applyAlignment="1" applyProtection="1">
      <alignment horizontal="center" vertical="center" wrapText="1"/>
    </xf>
    <xf numFmtId="169" fontId="57" fillId="0" borderId="10" xfId="0" applyNumberFormat="1" applyFont="1" applyFill="1" applyBorder="1" applyAlignment="1" applyProtection="1">
      <alignment horizontal="right" vertical="center" wrapText="1"/>
    </xf>
    <xf numFmtId="169" fontId="23" fillId="0" borderId="0" xfId="0" applyNumberFormat="1" applyFont="1" applyFill="1" applyAlignment="1"/>
    <xf numFmtId="1" fontId="23" fillId="19" borderId="0" xfId="0" applyNumberFormat="1" applyFont="1" applyFill="1" applyAlignment="1">
      <alignment vertical="top" wrapText="1"/>
    </xf>
    <xf numFmtId="0" fontId="23" fillId="19" borderId="0" xfId="0" applyFont="1" applyFill="1" applyAlignment="1">
      <alignment vertical="top" wrapText="1"/>
    </xf>
    <xf numFmtId="169" fontId="23" fillId="0" borderId="0" xfId="0" applyNumberFormat="1" applyFont="1" applyFill="1" applyAlignment="1" applyProtection="1">
      <alignment vertical="top"/>
      <protection locked="0"/>
    </xf>
    <xf numFmtId="169" fontId="57" fillId="0" borderId="0" xfId="0" applyNumberFormat="1" applyFont="1" applyFill="1" applyAlignment="1" applyProtection="1"/>
    <xf numFmtId="169" fontId="57" fillId="0" borderId="22" xfId="0" applyNumberFormat="1" applyFont="1" applyFill="1" applyBorder="1" applyAlignment="1" applyProtection="1">
      <alignment horizontal="right" wrapText="1"/>
    </xf>
    <xf numFmtId="0" fontId="23" fillId="0" borderId="0" xfId="0" applyFont="1" applyAlignment="1" applyProtection="1">
      <alignment horizontal="left" vertical="top" wrapText="1"/>
      <protection locked="0"/>
    </xf>
    <xf numFmtId="0" fontId="23" fillId="0" borderId="0" xfId="0" applyFont="1" applyAlignment="1">
      <alignment horizontal="justify" vertical="top" wrapText="1"/>
    </xf>
    <xf numFmtId="0" fontId="23" fillId="0" borderId="0" xfId="0" applyFont="1" applyAlignment="1">
      <alignment vertical="top" wrapText="1"/>
    </xf>
    <xf numFmtId="0" fontId="57" fillId="0" borderId="0" xfId="0" applyFont="1" applyAlignment="1">
      <alignment horizontal="right"/>
    </xf>
    <xf numFmtId="0" fontId="23" fillId="0" borderId="0" xfId="0" applyFont="1" applyAlignment="1">
      <alignment horizontal="right" vertical="top" wrapText="1"/>
    </xf>
    <xf numFmtId="3" fontId="57" fillId="0" borderId="22" xfId="0" applyNumberFormat="1" applyFont="1" applyBorder="1" applyAlignment="1">
      <alignment horizontal="right" vertical="top" wrapText="1"/>
    </xf>
    <xf numFmtId="0" fontId="57" fillId="0" borderId="0" xfId="0" applyFont="1" applyAlignment="1">
      <alignment horizontal="justify" vertical="top" wrapText="1"/>
    </xf>
    <xf numFmtId="3" fontId="57" fillId="0" borderId="0" xfId="0" applyNumberFormat="1" applyFont="1" applyBorder="1" applyAlignment="1">
      <alignment horizontal="right" vertical="top" wrapText="1"/>
    </xf>
    <xf numFmtId="167" fontId="66" fillId="0" borderId="0" xfId="0" applyNumberFormat="1" applyFont="1" applyProtection="1"/>
    <xf numFmtId="0" fontId="66" fillId="0" borderId="0" xfId="0" applyFont="1" applyProtection="1"/>
    <xf numFmtId="167" fontId="57" fillId="0" borderId="0" xfId="0" applyNumberFormat="1" applyFont="1" applyProtection="1"/>
    <xf numFmtId="0" fontId="57" fillId="0" borderId="0" xfId="0" applyFont="1" applyAlignment="1" applyProtection="1">
      <alignment vertical="top"/>
    </xf>
    <xf numFmtId="14" fontId="57" fillId="0" borderId="10" xfId="0" applyNumberFormat="1" applyFont="1" applyBorder="1" applyAlignment="1" applyProtection="1">
      <alignment horizontal="right" vertical="top" wrapText="1"/>
    </xf>
    <xf numFmtId="0" fontId="23" fillId="0" borderId="0" xfId="0" applyFont="1" applyAlignment="1" applyProtection="1">
      <alignment vertical="top"/>
    </xf>
    <xf numFmtId="0" fontId="23" fillId="18" borderId="0" xfId="0" applyFont="1" applyFill="1" applyAlignment="1" applyProtection="1">
      <alignment vertical="top"/>
      <protection locked="0"/>
    </xf>
    <xf numFmtId="0" fontId="23" fillId="19" borderId="0" xfId="0" applyFont="1" applyFill="1" applyProtection="1">
      <protection locked="0"/>
    </xf>
    <xf numFmtId="3" fontId="23" fillId="18" borderId="0" xfId="0" applyNumberFormat="1" applyFont="1" applyFill="1" applyAlignment="1" applyProtection="1">
      <alignment horizontal="right" vertical="top" wrapText="1"/>
      <protection locked="0"/>
    </xf>
    <xf numFmtId="3" fontId="23" fillId="19" borderId="0" xfId="0" applyNumberFormat="1" applyFont="1" applyFill="1" applyAlignment="1" applyProtection="1">
      <alignment horizontal="right" vertical="top" wrapText="1"/>
    </xf>
    <xf numFmtId="3" fontId="23" fillId="18" borderId="15" xfId="0" applyNumberFormat="1" applyFont="1" applyFill="1" applyBorder="1" applyAlignment="1" applyProtection="1">
      <alignment horizontal="right" vertical="top" wrapText="1"/>
      <protection locked="0"/>
    </xf>
    <xf numFmtId="3" fontId="23" fillId="19" borderId="15" xfId="0" applyNumberFormat="1" applyFont="1" applyFill="1" applyBorder="1" applyAlignment="1" applyProtection="1">
      <alignment horizontal="right" vertical="top" wrapText="1"/>
    </xf>
    <xf numFmtId="3" fontId="57" fillId="0" borderId="12" xfId="0" applyNumberFormat="1" applyFont="1" applyBorder="1" applyAlignment="1" applyProtection="1">
      <alignment horizontal="right" wrapText="1"/>
    </xf>
    <xf numFmtId="3" fontId="57" fillId="0" borderId="23" xfId="0" applyNumberFormat="1" applyFont="1" applyBorder="1" applyAlignment="1">
      <alignment horizontal="right" vertical="top" wrapText="1"/>
    </xf>
    <xf numFmtId="3" fontId="57" fillId="0" borderId="14" xfId="0" applyNumberFormat="1" applyFont="1" applyBorder="1" applyAlignment="1">
      <alignment horizontal="right" vertical="top" wrapText="1"/>
    </xf>
    <xf numFmtId="0" fontId="23" fillId="22" borderId="0" xfId="0" applyFont="1" applyFill="1" applyProtection="1"/>
    <xf numFmtId="3" fontId="57" fillId="22" borderId="0" xfId="0" applyNumberFormat="1" applyFont="1" applyFill="1" applyBorder="1" applyAlignment="1">
      <alignment horizontal="right" vertical="top" wrapText="1"/>
    </xf>
    <xf numFmtId="0" fontId="23" fillId="0" borderId="0" xfId="0" applyFont="1" applyFill="1" applyProtection="1"/>
    <xf numFmtId="3" fontId="23" fillId="0" borderId="0" xfId="0" applyNumberFormat="1" applyFont="1" applyProtection="1"/>
    <xf numFmtId="49" fontId="57" fillId="0" borderId="0" xfId="0" applyNumberFormat="1" applyFont="1" applyAlignment="1" applyProtection="1">
      <alignment horizontal="right"/>
    </xf>
    <xf numFmtId="0" fontId="23" fillId="0" borderId="0" xfId="0" applyFont="1" applyAlignment="1" applyProtection="1">
      <alignment horizontal="left"/>
    </xf>
    <xf numFmtId="0" fontId="23" fillId="19" borderId="0" xfId="0" applyFont="1" applyFill="1"/>
    <xf numFmtId="1" fontId="23" fillId="19" borderId="0" xfId="0" applyNumberFormat="1" applyFont="1" applyFill="1"/>
    <xf numFmtId="0" fontId="23" fillId="19" borderId="0" xfId="0" applyFont="1" applyFill="1" applyBorder="1"/>
    <xf numFmtId="1" fontId="23" fillId="19" borderId="0" xfId="0" applyNumberFormat="1" applyFont="1" applyFill="1" applyBorder="1"/>
    <xf numFmtId="0" fontId="57" fillId="0" borderId="22" xfId="0" applyFont="1" applyBorder="1"/>
    <xf numFmtId="1" fontId="57" fillId="0" borderId="22" xfId="0" applyNumberFormat="1" applyFont="1" applyBorder="1"/>
    <xf numFmtId="0" fontId="57" fillId="0" borderId="0" xfId="0" applyFont="1" applyBorder="1"/>
    <xf numFmtId="1" fontId="57" fillId="0" borderId="0" xfId="0" applyNumberFormat="1" applyFont="1" applyBorder="1"/>
    <xf numFmtId="0" fontId="57" fillId="0" borderId="0" xfId="0" applyFont="1" applyAlignment="1">
      <alignment horizontal="center" wrapText="1"/>
    </xf>
    <xf numFmtId="0" fontId="57" fillId="0" borderId="0" xfId="0" applyFont="1" applyAlignment="1">
      <alignment horizontal="right" vertical="top" wrapText="1"/>
    </xf>
    <xf numFmtId="3" fontId="23" fillId="19" borderId="0" xfId="0" applyNumberFormat="1" applyFont="1" applyFill="1" applyAlignment="1">
      <alignment horizontal="right" vertical="top" wrapText="1"/>
    </xf>
    <xf numFmtId="167" fontId="57" fillId="0" borderId="0" xfId="0" applyNumberFormat="1" applyFont="1" applyFill="1" applyProtection="1"/>
    <xf numFmtId="0" fontId="57" fillId="0" borderId="0" xfId="0" applyFont="1" applyFill="1" applyAlignment="1">
      <alignment horizontal="justify" vertical="top" wrapText="1"/>
    </xf>
    <xf numFmtId="3" fontId="57" fillId="0" borderId="0" xfId="0" applyNumberFormat="1" applyFont="1" applyFill="1" applyBorder="1" applyAlignment="1">
      <alignment horizontal="right" vertical="top" wrapText="1"/>
    </xf>
    <xf numFmtId="0" fontId="57" fillId="0" borderId="0" xfId="0" applyFont="1" applyBorder="1" applyAlignment="1" applyProtection="1">
      <alignment horizontal="right" wrapText="1"/>
    </xf>
    <xf numFmtId="0" fontId="23" fillId="0" borderId="0" xfId="0" applyFont="1" applyFill="1"/>
    <xf numFmtId="0" fontId="57" fillId="0" borderId="0" xfId="0" applyFont="1" applyAlignment="1">
      <alignment vertical="top" wrapText="1"/>
    </xf>
    <xf numFmtId="1" fontId="57" fillId="0" borderId="0" xfId="0" applyNumberFormat="1" applyFont="1" applyBorder="1" applyAlignment="1">
      <alignment horizontal="right" vertical="top" wrapText="1"/>
    </xf>
    <xf numFmtId="0" fontId="23" fillId="0" borderId="0" xfId="0" quotePrefix="1" applyFont="1" applyFill="1" applyAlignment="1">
      <alignment horizontal="right"/>
    </xf>
    <xf numFmtId="0" fontId="23" fillId="0" borderId="0" xfId="0" quotePrefix="1" applyFont="1" applyFill="1"/>
    <xf numFmtId="0" fontId="57" fillId="19" borderId="17" xfId="0" applyFont="1" applyFill="1" applyBorder="1"/>
    <xf numFmtId="0" fontId="23" fillId="0" borderId="24" xfId="0" applyFont="1" applyBorder="1"/>
    <xf numFmtId="0" fontId="23" fillId="0" borderId="0" xfId="0" applyFont="1" applyBorder="1"/>
    <xf numFmtId="170" fontId="57" fillId="19" borderId="17" xfId="50" applyNumberFormat="1" applyFont="1" applyFill="1" applyBorder="1"/>
    <xf numFmtId="0" fontId="23" fillId="19" borderId="17" xfId="0" applyFont="1" applyFill="1" applyBorder="1"/>
    <xf numFmtId="170" fontId="23" fillId="19" borderId="17" xfId="50" applyNumberFormat="1" applyFont="1" applyFill="1" applyBorder="1"/>
    <xf numFmtId="0" fontId="57" fillId="0" borderId="0" xfId="0" applyFont="1" applyFill="1" applyAlignment="1">
      <alignment vertical="top" wrapText="1"/>
    </xf>
    <xf numFmtId="1" fontId="57" fillId="0" borderId="0" xfId="0" applyNumberFormat="1" applyFont="1" applyFill="1" applyBorder="1" applyAlignment="1">
      <alignment horizontal="right" vertical="top" wrapText="1"/>
    </xf>
    <xf numFmtId="0" fontId="23" fillId="0" borderId="0" xfId="0" applyFont="1" applyFill="1" applyAlignment="1">
      <alignment horizontal="left"/>
    </xf>
    <xf numFmtId="0" fontId="57" fillId="0" borderId="0" xfId="0" applyFont="1" applyFill="1" applyBorder="1" applyAlignment="1" applyProtection="1">
      <alignment horizontal="right" wrapText="1"/>
    </xf>
    <xf numFmtId="0" fontId="23" fillId="0" borderId="0" xfId="0" applyFont="1" applyAlignment="1" applyProtection="1">
      <alignment horizontal="right"/>
    </xf>
    <xf numFmtId="0" fontId="23" fillId="20" borderId="0" xfId="0" applyFont="1" applyFill="1" applyProtection="1"/>
    <xf numFmtId="167" fontId="57" fillId="21" borderId="0" xfId="0" applyNumberFormat="1" applyFont="1" applyFill="1" applyProtection="1"/>
    <xf numFmtId="0" fontId="23" fillId="0" borderId="0" xfId="0" applyFont="1" applyAlignment="1" applyProtection="1">
      <alignment horizontal="right" wrapText="1"/>
    </xf>
    <xf numFmtId="3" fontId="23" fillId="19" borderId="0" xfId="0" applyNumberFormat="1" applyFont="1" applyFill="1" applyBorder="1" applyAlignment="1">
      <alignment horizontal="right" vertical="top" wrapText="1"/>
    </xf>
    <xf numFmtId="0" fontId="23" fillId="0" borderId="0" xfId="0" applyFont="1" applyFill="1" applyAlignment="1">
      <alignment horizontal="left" vertical="top"/>
    </xf>
    <xf numFmtId="0" fontId="23" fillId="19" borderId="0" xfId="0" applyFont="1" applyFill="1" applyAlignment="1">
      <alignment horizontal="right" vertical="top" wrapText="1"/>
    </xf>
    <xf numFmtId="0" fontId="23" fillId="0" borderId="0" xfId="0" applyFont="1" applyAlignment="1">
      <alignment horizontal="left" vertical="top"/>
    </xf>
    <xf numFmtId="0" fontId="23" fillId="0" borderId="0" xfId="0" applyFont="1" applyAlignment="1">
      <alignment horizontal="left" vertical="top" wrapText="1"/>
    </xf>
    <xf numFmtId="3" fontId="57" fillId="0" borderId="22" xfId="0" applyNumberFormat="1" applyFont="1" applyFill="1" applyBorder="1" applyAlignment="1">
      <alignment horizontal="right" vertical="top" wrapText="1"/>
    </xf>
    <xf numFmtId="0" fontId="57" fillId="0" borderId="0" xfId="0" applyFont="1" applyFill="1" applyProtection="1"/>
    <xf numFmtId="0" fontId="66" fillId="0" borderId="0" xfId="0" applyFont="1" applyAlignment="1">
      <alignment horizontal="left" readingOrder="1"/>
    </xf>
    <xf numFmtId="49" fontId="57" fillId="0" borderId="0" xfId="0" applyNumberFormat="1" applyFont="1" applyAlignment="1" applyProtection="1">
      <alignment horizontal="left"/>
    </xf>
    <xf numFmtId="0" fontId="23" fillId="0" borderId="0" xfId="0" applyFont="1" applyAlignment="1">
      <alignment horizontal="left"/>
    </xf>
    <xf numFmtId="0" fontId="23" fillId="0" borderId="0" xfId="0" applyFont="1" applyAlignment="1">
      <alignment horizontal="justify"/>
    </xf>
    <xf numFmtId="0" fontId="57" fillId="0" borderId="0" xfId="0" applyFont="1" applyAlignment="1">
      <alignment horizontal="right" wrapText="1"/>
    </xf>
    <xf numFmtId="0" fontId="23" fillId="19" borderId="0" xfId="0" applyFont="1" applyFill="1" applyAlignment="1">
      <alignment horizontal="justify"/>
    </xf>
    <xf numFmtId="0" fontId="23" fillId="19" borderId="0" xfId="0" applyFont="1" applyFill="1" applyAlignment="1">
      <alignment horizontal="center" wrapText="1"/>
    </xf>
    <xf numFmtId="0" fontId="23" fillId="19" borderId="0" xfId="0" applyFont="1" applyFill="1" applyAlignment="1">
      <alignment horizontal="center"/>
    </xf>
    <xf numFmtId="0" fontId="23" fillId="19" borderId="0" xfId="0" applyFont="1" applyFill="1" applyAlignment="1">
      <alignment horizontal="justify" wrapText="1"/>
    </xf>
    <xf numFmtId="0" fontId="57" fillId="0" borderId="22" xfId="0" applyFont="1" applyBorder="1" applyAlignment="1">
      <alignment horizontal="center" vertical="top" wrapText="1"/>
    </xf>
    <xf numFmtId="0" fontId="57" fillId="0" borderId="0" xfId="0" applyFont="1" applyBorder="1" applyProtection="1"/>
    <xf numFmtId="0" fontId="23" fillId="0" borderId="0" xfId="0" applyFont="1" applyBorder="1" applyAlignment="1">
      <alignment vertical="top" wrapText="1"/>
    </xf>
    <xf numFmtId="0" fontId="57" fillId="0" borderId="15" xfId="0" applyFont="1" applyBorder="1" applyAlignment="1">
      <alignment horizontal="right" wrapText="1"/>
    </xf>
    <xf numFmtId="0" fontId="57" fillId="0" borderId="15" xfId="0" applyFont="1" applyBorder="1" applyAlignment="1">
      <alignment horizontal="center" vertical="center"/>
    </xf>
    <xf numFmtId="0" fontId="57" fillId="0" borderId="15" xfId="0" applyFont="1" applyBorder="1" applyAlignment="1">
      <alignment vertical="center"/>
    </xf>
    <xf numFmtId="0" fontId="57" fillId="0" borderId="15" xfId="0" applyFont="1" applyBorder="1"/>
    <xf numFmtId="0" fontId="23" fillId="0" borderId="0" xfId="0" applyFont="1" applyBorder="1" applyAlignment="1">
      <alignment horizontal="left" vertical="top" wrapText="1"/>
    </xf>
    <xf numFmtId="3" fontId="23" fillId="19" borderId="0" xfId="0" applyNumberFormat="1" applyFont="1" applyFill="1" applyBorder="1" applyAlignment="1">
      <alignment horizontal="right" wrapText="1"/>
    </xf>
    <xf numFmtId="3" fontId="57" fillId="19" borderId="0" xfId="0" applyNumberFormat="1" applyFont="1" applyFill="1" applyBorder="1" applyAlignment="1">
      <alignment horizontal="right" wrapText="1"/>
    </xf>
    <xf numFmtId="0" fontId="23" fillId="0" borderId="0" xfId="0" applyFont="1" applyFill="1" applyBorder="1" applyAlignment="1">
      <alignment horizontal="left" vertical="top" wrapText="1"/>
    </xf>
    <xf numFmtId="0" fontId="23" fillId="0" borderId="0" xfId="0" applyFont="1" applyBorder="1" applyAlignment="1">
      <alignment horizontal="left" wrapText="1"/>
    </xf>
    <xf numFmtId="0" fontId="23" fillId="19" borderId="0" xfId="0" applyFont="1" applyFill="1" applyBorder="1" applyAlignment="1">
      <alignment horizontal="right" wrapText="1"/>
    </xf>
    <xf numFmtId="3" fontId="57" fillId="0" borderId="21" xfId="0" applyNumberFormat="1" applyFont="1" applyBorder="1" applyAlignment="1">
      <alignment horizontal="right" wrapText="1"/>
    </xf>
    <xf numFmtId="0" fontId="57" fillId="0" borderId="25" xfId="0" applyFont="1" applyBorder="1" applyAlignment="1">
      <alignment horizontal="left" wrapText="1"/>
    </xf>
    <xf numFmtId="3" fontId="57" fillId="0" borderId="25" xfId="0" applyNumberFormat="1" applyFont="1" applyBorder="1" applyAlignment="1">
      <alignment horizontal="right" wrapText="1"/>
    </xf>
    <xf numFmtId="0" fontId="57" fillId="0" borderId="0" xfId="0" applyFont="1" applyFill="1" applyAlignment="1" applyProtection="1">
      <alignment horizontal="left"/>
    </xf>
    <xf numFmtId="0" fontId="23" fillId="0" borderId="0" xfId="0" applyFont="1" applyFill="1" applyAlignment="1" applyProtection="1">
      <alignment horizontal="left"/>
    </xf>
    <xf numFmtId="0" fontId="23" fillId="0" borderId="0" xfId="0" applyFont="1" applyFill="1" applyAlignment="1" applyProtection="1">
      <alignment horizontal="right"/>
    </xf>
    <xf numFmtId="0" fontId="23" fillId="19" borderId="0" xfId="0" applyFont="1" applyFill="1" applyAlignment="1" applyProtection="1">
      <alignment horizontal="left"/>
      <protection locked="0"/>
    </xf>
    <xf numFmtId="49" fontId="67" fillId="18" borderId="0" xfId="0" applyNumberFormat="1" applyFont="1" applyFill="1" applyAlignment="1" applyProtection="1">
      <alignment horizontal="right"/>
      <protection locked="0"/>
    </xf>
    <xf numFmtId="3" fontId="23" fillId="19" borderId="0" xfId="0" applyNumberFormat="1" applyFont="1" applyFill="1" applyAlignment="1" applyProtection="1">
      <alignment horizontal="right"/>
      <protection locked="0"/>
    </xf>
    <xf numFmtId="0" fontId="23" fillId="19" borderId="0" xfId="0" applyFont="1" applyFill="1" applyAlignment="1" applyProtection="1">
      <alignment horizontal="right"/>
      <protection locked="0"/>
    </xf>
    <xf numFmtId="0" fontId="66" fillId="0" borderId="0" xfId="0" applyFont="1" applyAlignment="1">
      <alignment horizontal="left"/>
    </xf>
    <xf numFmtId="0" fontId="23" fillId="0" borderId="0" xfId="0" applyFont="1" applyAlignment="1">
      <alignment wrapText="1"/>
    </xf>
    <xf numFmtId="0" fontId="23" fillId="0" borderId="0" xfId="0" applyFont="1" applyAlignment="1">
      <alignment horizontal="left" wrapText="1" indent="1"/>
    </xf>
    <xf numFmtId="0" fontId="23" fillId="0" borderId="0" xfId="0" applyFont="1" applyAlignment="1">
      <alignment horizontal="justify" wrapText="1"/>
    </xf>
    <xf numFmtId="0" fontId="23" fillId="0" borderId="0" xfId="0" applyFont="1" applyAlignment="1">
      <alignment horizontal="right" wrapText="1"/>
    </xf>
    <xf numFmtId="0" fontId="23" fillId="0" borderId="0" xfId="0" applyFont="1" applyFill="1" applyAlignment="1">
      <alignment horizontal="justify" wrapText="1"/>
    </xf>
    <xf numFmtId="3" fontId="23" fillId="19" borderId="0" xfId="0" applyNumberFormat="1" applyFont="1" applyFill="1" applyAlignment="1">
      <alignment horizontal="right" wrapText="1"/>
    </xf>
    <xf numFmtId="0" fontId="23" fillId="0" borderId="0" xfId="0" applyFont="1" applyAlignment="1"/>
    <xf numFmtId="0" fontId="57" fillId="0" borderId="0" xfId="0" applyFont="1" applyBorder="1" applyAlignment="1">
      <alignment horizontal="left" wrapText="1"/>
    </xf>
    <xf numFmtId="3" fontId="57" fillId="0" borderId="22" xfId="0" applyNumberFormat="1" applyFont="1" applyBorder="1" applyAlignment="1">
      <alignment horizontal="right" wrapText="1"/>
    </xf>
    <xf numFmtId="14" fontId="23" fillId="19" borderId="0" xfId="0" applyNumberFormat="1" applyFont="1" applyFill="1" applyAlignment="1" applyProtection="1">
      <alignment horizontal="right"/>
      <protection locked="0"/>
    </xf>
    <xf numFmtId="0" fontId="57" fillId="0" borderId="0" xfId="0" applyFont="1" applyAlignment="1" applyProtection="1">
      <alignment horizontal="right" vertical="top" wrapText="1"/>
    </xf>
    <xf numFmtId="3" fontId="23" fillId="18" borderId="0" xfId="0" applyNumberFormat="1" applyFont="1" applyFill="1" applyAlignment="1" applyProtection="1">
      <alignment horizontal="right" vertical="top" wrapText="1"/>
    </xf>
    <xf numFmtId="3" fontId="23" fillId="18" borderId="15" xfId="0" applyNumberFormat="1" applyFont="1" applyFill="1" applyBorder="1" applyAlignment="1" applyProtection="1">
      <alignment horizontal="right" vertical="top" wrapText="1"/>
    </xf>
    <xf numFmtId="4" fontId="57" fillId="0" borderId="0" xfId="0" applyNumberFormat="1" applyFont="1" applyBorder="1" applyAlignment="1" applyProtection="1">
      <alignment horizontal="right" wrapText="1"/>
    </xf>
    <xf numFmtId="3" fontId="57" fillId="0" borderId="26" xfId="0" applyNumberFormat="1" applyFont="1" applyBorder="1" applyAlignment="1" applyProtection="1">
      <alignment horizontal="right" wrapText="1"/>
    </xf>
    <xf numFmtId="0" fontId="66" fillId="0" borderId="0" xfId="0" applyFont="1" applyAlignment="1"/>
    <xf numFmtId="0" fontId="23" fillId="0" borderId="0" xfId="0" applyFont="1" applyFill="1" applyAlignment="1">
      <alignment horizontal="left" vertical="top" wrapText="1" indent="1"/>
    </xf>
    <xf numFmtId="0" fontId="23" fillId="0" borderId="0" xfId="0" applyFont="1" applyFill="1" applyAlignment="1">
      <alignment horizontal="right" vertical="top" wrapText="1"/>
    </xf>
    <xf numFmtId="49" fontId="57" fillId="0" borderId="0" xfId="0" applyNumberFormat="1" applyFont="1" applyFill="1" applyAlignment="1" applyProtection="1">
      <alignment horizontal="right"/>
    </xf>
    <xf numFmtId="14" fontId="47" fillId="0" borderId="0" xfId="0" applyNumberFormat="1" applyFont="1" applyFill="1" applyAlignment="1" applyProtection="1">
      <alignment horizontal="right" wrapText="1"/>
    </xf>
    <xf numFmtId="169" fontId="57" fillId="0" borderId="0" xfId="0" applyNumberFormat="1" applyFont="1" applyFill="1" applyAlignment="1">
      <alignment horizontal="right" vertical="top" wrapText="1"/>
    </xf>
    <xf numFmtId="14" fontId="57" fillId="0" borderId="0" xfId="0" applyNumberFormat="1" applyFont="1" applyFill="1" applyAlignment="1">
      <alignment wrapText="1"/>
    </xf>
    <xf numFmtId="0" fontId="23" fillId="19" borderId="0" xfId="0" applyFont="1" applyFill="1" applyAlignment="1">
      <alignment horizontal="left" vertical="top" wrapText="1" indent="1"/>
    </xf>
    <xf numFmtId="0" fontId="68" fillId="0" borderId="0" xfId="0" applyFont="1" applyFill="1" applyAlignment="1">
      <alignment horizontal="left" vertical="top" wrapText="1" indent="1"/>
    </xf>
    <xf numFmtId="169" fontId="57" fillId="0" borderId="0" xfId="0" applyNumberFormat="1" applyFont="1" applyFill="1" applyBorder="1" applyAlignment="1">
      <alignment horizontal="right" vertical="top" wrapText="1"/>
    </xf>
    <xf numFmtId="3" fontId="23" fillId="19" borderId="0" xfId="0" applyNumberFormat="1" applyFont="1" applyFill="1" applyAlignment="1">
      <alignment horizontal="left" vertical="top" wrapText="1"/>
    </xf>
    <xf numFmtId="0" fontId="23" fillId="18" borderId="0" xfId="0" applyFont="1" applyFill="1" applyAlignment="1" applyProtection="1">
      <alignment horizontal="right" vertical="top" wrapText="1"/>
      <protection locked="0"/>
    </xf>
    <xf numFmtId="0" fontId="57" fillId="0" borderId="22" xfId="0" applyFont="1" applyBorder="1" applyProtection="1"/>
    <xf numFmtId="49" fontId="9" fillId="0" borderId="0" xfId="0" applyNumberFormat="1" applyFont="1" applyAlignment="1" applyProtection="1">
      <alignment horizontal="center" vertical="center"/>
    </xf>
    <xf numFmtId="3" fontId="32" fillId="19" borderId="0" xfId="0" applyNumberFormat="1" applyFont="1" applyFill="1" applyAlignment="1" applyProtection="1">
      <alignment horizontal="right" vertical="top" wrapText="1"/>
      <protection locked="0"/>
    </xf>
    <xf numFmtId="3" fontId="30" fillId="0" borderId="11" xfId="0" applyNumberFormat="1" applyFont="1" applyBorder="1" applyAlignment="1" applyProtection="1">
      <alignment horizontal="right" wrapText="1"/>
    </xf>
    <xf numFmtId="0" fontId="69" fillId="0" borderId="0" xfId="0" applyFont="1" applyProtection="1"/>
    <xf numFmtId="0" fontId="22" fillId="0" borderId="0" xfId="0" applyFont="1" applyFill="1" applyProtection="1"/>
    <xf numFmtId="0" fontId="0" fillId="0" borderId="14" xfId="0" applyBorder="1" applyProtection="1"/>
    <xf numFmtId="0" fontId="70" fillId="0" borderId="0" xfId="0" applyFont="1"/>
    <xf numFmtId="170" fontId="50" fillId="0" borderId="0" xfId="50" applyNumberFormat="1" applyFont="1" applyAlignment="1">
      <alignment horizontal="center"/>
    </xf>
    <xf numFmtId="170" fontId="0" fillId="0" borderId="0" xfId="50" applyNumberFormat="1" applyFont="1"/>
    <xf numFmtId="0" fontId="41" fillId="0" borderId="0" xfId="0" applyFont="1" applyAlignment="1"/>
    <xf numFmtId="170" fontId="0" fillId="0" borderId="22" xfId="50" applyNumberFormat="1" applyFont="1" applyBorder="1"/>
    <xf numFmtId="0" fontId="50" fillId="0" borderId="0" xfId="0" applyFont="1"/>
    <xf numFmtId="0" fontId="41" fillId="23" borderId="0" xfId="0" applyFont="1" applyFill="1" applyAlignment="1">
      <alignment wrapText="1"/>
    </xf>
    <xf numFmtId="170" fontId="71" fillId="23" borderId="0" xfId="50" applyNumberFormat="1" applyFont="1" applyFill="1"/>
    <xf numFmtId="0" fontId="0" fillId="23" borderId="0" xfId="0" applyFill="1"/>
    <xf numFmtId="170" fontId="71" fillId="23" borderId="22" xfId="50" applyNumberFormat="1" applyFont="1" applyFill="1" applyBorder="1"/>
    <xf numFmtId="0" fontId="23" fillId="24" borderId="0" xfId="0" applyFont="1" applyFill="1" applyAlignment="1">
      <alignment horizontal="right" vertical="top" wrapText="1"/>
    </xf>
    <xf numFmtId="0" fontId="23" fillId="24" borderId="0" xfId="0" applyFont="1" applyFill="1" applyAlignment="1">
      <alignment vertical="top" wrapText="1"/>
    </xf>
    <xf numFmtId="3" fontId="57" fillId="24" borderId="22" xfId="0" applyNumberFormat="1" applyFont="1" applyFill="1" applyBorder="1" applyAlignment="1">
      <alignment horizontal="right" vertical="top" wrapText="1"/>
    </xf>
    <xf numFmtId="0" fontId="57" fillId="19" borderId="27" xfId="0" applyFont="1" applyFill="1" applyBorder="1"/>
    <xf numFmtId="170" fontId="57" fillId="19" borderId="27" xfId="50" applyNumberFormat="1" applyFont="1" applyFill="1" applyBorder="1"/>
    <xf numFmtId="0" fontId="23" fillId="24" borderId="0" xfId="0" applyFont="1" applyFill="1" applyAlignment="1" applyProtection="1">
      <alignment horizontal="right"/>
    </xf>
    <xf numFmtId="3" fontId="28" fillId="0" borderId="0" xfId="0" applyNumberFormat="1" applyFont="1" applyFill="1"/>
    <xf numFmtId="3" fontId="23" fillId="18" borderId="0" xfId="0" applyNumberFormat="1" applyFont="1" applyFill="1" applyProtection="1"/>
    <xf numFmtId="0" fontId="23" fillId="19" borderId="17" xfId="0" applyFont="1" applyFill="1" applyBorder="1" applyAlignment="1">
      <alignment vertical="top" wrapText="1"/>
    </xf>
    <xf numFmtId="0" fontId="23" fillId="24" borderId="17" xfId="0" applyFont="1" applyFill="1" applyBorder="1" applyAlignment="1">
      <alignment vertical="top" wrapText="1"/>
    </xf>
    <xf numFmtId="0" fontId="23" fillId="24" borderId="17" xfId="0" applyFont="1" applyFill="1" applyBorder="1" applyProtection="1"/>
    <xf numFmtId="0" fontId="23" fillId="19" borderId="17" xfId="0" applyFont="1" applyFill="1" applyBorder="1" applyProtection="1"/>
    <xf numFmtId="3" fontId="57" fillId="24" borderId="14" xfId="0" applyNumberFormat="1" applyFont="1" applyFill="1" applyBorder="1" applyAlignment="1">
      <alignment horizontal="right" vertical="top" wrapText="1"/>
    </xf>
    <xf numFmtId="3" fontId="23" fillId="19" borderId="17" xfId="0" applyNumberFormat="1" applyFont="1" applyFill="1" applyBorder="1" applyAlignment="1">
      <alignment horizontal="right" vertical="top" wrapText="1"/>
    </xf>
    <xf numFmtId="0" fontId="23" fillId="19" borderId="17" xfId="0" applyFont="1" applyFill="1" applyBorder="1" applyAlignment="1">
      <alignment horizontal="justify" vertical="top" wrapText="1"/>
    </xf>
    <xf numFmtId="169" fontId="57" fillId="0" borderId="14" xfId="0" applyNumberFormat="1" applyFont="1" applyFill="1" applyBorder="1" applyAlignment="1">
      <alignment horizontal="right" vertical="top" wrapText="1"/>
    </xf>
    <xf numFmtId="0" fontId="23" fillId="19" borderId="17" xfId="0" applyFont="1" applyFill="1" applyBorder="1" applyAlignment="1">
      <alignment horizontal="left" vertical="top" wrapText="1" indent="1"/>
    </xf>
    <xf numFmtId="169" fontId="23" fillId="19" borderId="17" xfId="0" applyNumberFormat="1" applyFont="1" applyFill="1" applyBorder="1" applyAlignment="1">
      <alignment horizontal="right" vertical="top" wrapText="1"/>
    </xf>
    <xf numFmtId="169" fontId="23" fillId="19" borderId="17" xfId="0" applyNumberFormat="1" applyFont="1" applyFill="1" applyBorder="1" applyAlignment="1">
      <alignment horizontal="right" wrapText="1"/>
    </xf>
    <xf numFmtId="172" fontId="0" fillId="0" borderId="0" xfId="0" applyNumberFormat="1" applyProtection="1"/>
    <xf numFmtId="164" fontId="0" fillId="0" borderId="0" xfId="50" applyFont="1" applyProtection="1"/>
    <xf numFmtId="0" fontId="57" fillId="19" borderId="21" xfId="0" applyFont="1" applyFill="1" applyBorder="1" applyAlignment="1">
      <alignment horizontal="center"/>
    </xf>
    <xf numFmtId="0" fontId="57" fillId="19" borderId="28" xfId="0" applyFont="1" applyFill="1" applyBorder="1" applyAlignment="1">
      <alignment horizontal="center"/>
    </xf>
    <xf numFmtId="0" fontId="57" fillId="19" borderId="27" xfId="0" applyFont="1" applyFill="1" applyBorder="1" applyAlignment="1">
      <alignment horizontal="center"/>
    </xf>
    <xf numFmtId="3" fontId="22" fillId="19" borderId="0" xfId="0" applyNumberFormat="1" applyFont="1" applyFill="1" applyAlignment="1">
      <alignment horizontal="right" vertical="top" wrapText="1"/>
    </xf>
    <xf numFmtId="3" fontId="22" fillId="19" borderId="25" xfId="0" applyNumberFormat="1" applyFont="1" applyFill="1" applyBorder="1" applyAlignment="1">
      <alignment horizontal="right" vertical="top" wrapText="1"/>
    </xf>
    <xf numFmtId="169" fontId="94" fillId="19" borderId="17" xfId="0" applyNumberFormat="1" applyFont="1" applyFill="1" applyBorder="1" applyAlignment="1">
      <alignment horizontal="right" vertical="top" wrapText="1"/>
    </xf>
    <xf numFmtId="170" fontId="57" fillId="0" borderId="0" xfId="0" applyNumberFormat="1" applyFont="1" applyProtection="1"/>
    <xf numFmtId="3" fontId="28" fillId="0" borderId="0" xfId="0" applyNumberFormat="1" applyFont="1" applyFill="1" applyAlignment="1">
      <alignment horizontal="justify" vertical="top" wrapText="1"/>
    </xf>
    <xf numFmtId="0" fontId="0" fillId="0" borderId="0" xfId="0" applyAlignment="1">
      <alignment wrapText="1"/>
    </xf>
    <xf numFmtId="0" fontId="0" fillId="0" borderId="17" xfId="0" applyBorder="1" applyAlignment="1">
      <alignment horizontal="left"/>
    </xf>
    <xf numFmtId="176" fontId="0" fillId="0" borderId="17" xfId="0" applyNumberFormat="1" applyBorder="1" applyAlignment="1">
      <alignment horizontal="left"/>
    </xf>
    <xf numFmtId="0" fontId="95" fillId="20" borderId="17" xfId="0" applyNumberFormat="1" applyFont="1" applyFill="1" applyBorder="1" applyAlignment="1">
      <alignment horizontal="left" vertical="top" wrapText="1"/>
    </xf>
    <xf numFmtId="175" fontId="95" fillId="20" borderId="17" xfId="0" applyNumberFormat="1" applyFont="1" applyFill="1" applyBorder="1" applyAlignment="1">
      <alignment horizontal="right" vertical="top" wrapText="1"/>
    </xf>
    <xf numFmtId="176" fontId="95" fillId="20" borderId="17" xfId="0" applyNumberFormat="1" applyFont="1" applyFill="1" applyBorder="1" applyAlignment="1">
      <alignment horizontal="right" vertical="top" wrapText="1"/>
    </xf>
    <xf numFmtId="0" fontId="91" fillId="0" borderId="0" xfId="0" applyFont="1" applyAlignment="1">
      <alignment wrapText="1"/>
    </xf>
    <xf numFmtId="0" fontId="0" fillId="0" borderId="17" xfId="0" applyBorder="1" applyAlignment="1">
      <alignment horizontal="left" wrapText="1"/>
    </xf>
    <xf numFmtId="173" fontId="20" fillId="0" borderId="0" xfId="50" applyNumberFormat="1" applyFont="1" applyAlignment="1" applyProtection="1">
      <alignment horizontal="right"/>
    </xf>
    <xf numFmtId="3" fontId="4" fillId="0" borderId="0" xfId="0" applyNumberFormat="1" applyFont="1" applyAlignment="1" applyProtection="1">
      <alignment horizontal="left" wrapText="1"/>
    </xf>
    <xf numFmtId="4" fontId="32" fillId="20" borderId="0" xfId="0" applyNumberFormat="1" applyFont="1" applyFill="1" applyAlignment="1" applyProtection="1">
      <alignment horizontal="right" vertical="top" wrapText="1"/>
      <protection locked="0"/>
    </xf>
    <xf numFmtId="3" fontId="23" fillId="19" borderId="17" xfId="0" applyNumberFormat="1" applyFont="1" applyFill="1" applyBorder="1" applyAlignment="1">
      <alignment horizontal="right" vertical="top" wrapText="1"/>
    </xf>
    <xf numFmtId="173" fontId="0" fillId="0" borderId="0" xfId="0" applyNumberFormat="1" applyProtection="1"/>
    <xf numFmtId="0" fontId="96" fillId="0" borderId="0" xfId="0" applyFont="1"/>
    <xf numFmtId="0" fontId="97" fillId="0" borderId="0" xfId="0" applyFont="1"/>
    <xf numFmtId="0" fontId="14" fillId="25" borderId="0" xfId="0" applyFont="1" applyFill="1"/>
    <xf numFmtId="0" fontId="22" fillId="24" borderId="0" xfId="0" applyFont="1" applyFill="1"/>
    <xf numFmtId="0" fontId="22" fillId="25" borderId="0" xfId="0" applyFont="1" applyFill="1"/>
    <xf numFmtId="3" fontId="22" fillId="24" borderId="0" xfId="0" applyNumberFormat="1" applyFont="1" applyFill="1"/>
    <xf numFmtId="3" fontId="14" fillId="25" borderId="0" xfId="0" applyNumberFormat="1" applyFont="1" applyFill="1"/>
    <xf numFmtId="3" fontId="0" fillId="0" borderId="0" xfId="0" applyNumberFormat="1"/>
    <xf numFmtId="3" fontId="0" fillId="25" borderId="0" xfId="0" applyNumberFormat="1" applyFill="1"/>
    <xf numFmtId="0" fontId="98" fillId="0" borderId="0" xfId="0" applyFont="1"/>
    <xf numFmtId="0" fontId="98" fillId="20" borderId="0" xfId="0" applyFont="1" applyFill="1"/>
    <xf numFmtId="0" fontId="99" fillId="20" borderId="0" xfId="0" applyFont="1" applyFill="1"/>
    <xf numFmtId="3" fontId="100" fillId="20" borderId="0" xfId="0" applyNumberFormat="1" applyFont="1" applyFill="1"/>
    <xf numFmtId="0" fontId="14" fillId="0" borderId="24" xfId="0" applyFont="1" applyBorder="1"/>
    <xf numFmtId="0" fontId="14" fillId="0" borderId="0" xfId="0" applyFont="1" applyBorder="1"/>
    <xf numFmtId="0" fontId="0" fillId="0" borderId="24" xfId="0" applyBorder="1"/>
    <xf numFmtId="0" fontId="0" fillId="0" borderId="0" xfId="0" applyBorder="1"/>
    <xf numFmtId="3" fontId="0" fillId="25" borderId="0" xfId="0" applyNumberFormat="1" applyFill="1" applyBorder="1"/>
    <xf numFmtId="0" fontId="98" fillId="0" borderId="24" xfId="0" applyFont="1" applyBorder="1"/>
    <xf numFmtId="0" fontId="98" fillId="0" borderId="0" xfId="0" applyFont="1" applyBorder="1"/>
    <xf numFmtId="0" fontId="14" fillId="25" borderId="24" xfId="0" applyFont="1" applyFill="1" applyBorder="1"/>
    <xf numFmtId="0" fontId="14" fillId="25" borderId="0" xfId="0" applyFont="1" applyFill="1" applyBorder="1"/>
    <xf numFmtId="3" fontId="100" fillId="20" borderId="24" xfId="0" applyNumberFormat="1" applyFont="1" applyFill="1" applyBorder="1"/>
    <xf numFmtId="3" fontId="100" fillId="20" borderId="0" xfId="0" applyNumberFormat="1" applyFont="1" applyFill="1" applyBorder="1"/>
    <xf numFmtId="0" fontId="22" fillId="0" borderId="24" xfId="0" applyFont="1" applyBorder="1"/>
    <xf numFmtId="0" fontId="98" fillId="0" borderId="0" xfId="0" applyFont="1" applyFill="1"/>
    <xf numFmtId="0" fontId="0" fillId="0" borderId="0" xfId="0" applyFill="1"/>
    <xf numFmtId="0" fontId="14" fillId="0" borderId="0" xfId="0" applyFont="1" applyFill="1"/>
    <xf numFmtId="0" fontId="100" fillId="0" borderId="0" xfId="0" applyFont="1" applyFill="1"/>
    <xf numFmtId="3" fontId="4" fillId="18" borderId="0" xfId="0" applyNumberFormat="1" applyFont="1" applyFill="1" applyAlignment="1" applyProtection="1">
      <alignment horizontal="right" wrapText="1"/>
      <protection locked="0"/>
    </xf>
    <xf numFmtId="3" fontId="32" fillId="18" borderId="0" xfId="0" applyNumberFormat="1" applyFont="1" applyFill="1" applyAlignment="1" applyProtection="1">
      <alignment horizontal="right" wrapText="1"/>
      <protection locked="0"/>
    </xf>
    <xf numFmtId="0" fontId="14" fillId="26" borderId="0" xfId="0" applyFont="1" applyFill="1"/>
    <xf numFmtId="3" fontId="0" fillId="26" borderId="0" xfId="0" applyNumberFormat="1" applyFill="1"/>
    <xf numFmtId="0" fontId="0" fillId="0" borderId="0" xfId="0"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26" borderId="21" xfId="0" applyFont="1" applyFill="1" applyBorder="1" applyAlignment="1">
      <alignment horizontal="center" vertical="center" wrapText="1"/>
    </xf>
    <xf numFmtId="0" fontId="0" fillId="0" borderId="0" xfId="0" applyFill="1" applyAlignment="1">
      <alignment horizontal="center" vertical="center" wrapText="1"/>
    </xf>
    <xf numFmtId="0" fontId="14" fillId="0" borderId="21" xfId="0" applyFont="1" applyBorder="1"/>
    <xf numFmtId="0" fontId="0" fillId="0" borderId="21" xfId="0" applyBorder="1"/>
    <xf numFmtId="0" fontId="14" fillId="0" borderId="28" xfId="0" applyFont="1" applyBorder="1" applyAlignment="1">
      <alignment horizontal="center" vertical="center" wrapText="1"/>
    </xf>
    <xf numFmtId="0" fontId="14" fillId="0" borderId="29" xfId="0" applyFont="1" applyBorder="1"/>
    <xf numFmtId="3" fontId="0" fillId="25" borderId="29" xfId="0" applyNumberFormat="1" applyFill="1" applyBorder="1"/>
    <xf numFmtId="0" fontId="0" fillId="0" borderId="29" xfId="0" applyBorder="1"/>
    <xf numFmtId="0" fontId="98" fillId="0" borderId="29" xfId="0" applyFont="1" applyBorder="1"/>
    <xf numFmtId="3" fontId="14" fillId="25" borderId="29" xfId="0" applyNumberFormat="1" applyFont="1" applyFill="1" applyBorder="1"/>
    <xf numFmtId="3" fontId="100" fillId="20" borderId="29" xfId="0" applyNumberFormat="1" applyFont="1" applyFill="1" applyBorder="1"/>
    <xf numFmtId="3" fontId="98" fillId="25" borderId="21" xfId="0" applyNumberFormat="1" applyFont="1" applyFill="1" applyBorder="1"/>
    <xf numFmtId="3" fontId="98" fillId="25" borderId="28" xfId="0" applyNumberFormat="1" applyFont="1" applyFill="1" applyBorder="1"/>
    <xf numFmtId="3" fontId="32" fillId="18" borderId="0" xfId="0" applyNumberFormat="1" applyFont="1" applyFill="1" applyAlignment="1" applyProtection="1">
      <alignment horizontal="left"/>
      <protection locked="0"/>
    </xf>
    <xf numFmtId="0" fontId="101" fillId="0" borderId="0" xfId="0" applyFont="1" applyAlignment="1">
      <alignment horizontal="right"/>
    </xf>
    <xf numFmtId="0" fontId="98" fillId="25" borderId="27" xfId="0" applyFont="1" applyFill="1" applyBorder="1"/>
    <xf numFmtId="0" fontId="98" fillId="25" borderId="21" xfId="0" applyFont="1" applyFill="1" applyBorder="1"/>
    <xf numFmtId="0" fontId="14" fillId="25" borderId="21" xfId="0" applyFont="1" applyFill="1" applyBorder="1"/>
    <xf numFmtId="0" fontId="0" fillId="0" borderId="24" xfId="0" applyBorder="1" applyAlignment="1">
      <alignment horizontal="left" indent="1"/>
    </xf>
    <xf numFmtId="3" fontId="4" fillId="27" borderId="0" xfId="0" applyNumberFormat="1" applyFont="1" applyFill="1" applyAlignment="1" applyProtection="1">
      <alignment horizontal="right"/>
      <protection locked="0"/>
    </xf>
    <xf numFmtId="3" fontId="4" fillId="0" borderId="0" xfId="0" applyNumberFormat="1" applyFont="1" applyBorder="1" applyAlignment="1" applyProtection="1">
      <alignment horizontal="center" wrapText="1"/>
    </xf>
    <xf numFmtId="3" fontId="0" fillId="0" borderId="0" xfId="0" applyNumberFormat="1" applyProtection="1"/>
    <xf numFmtId="3" fontId="3" fillId="0" borderId="21" xfId="0" applyNumberFormat="1" applyFont="1" applyBorder="1" applyAlignment="1" applyProtection="1">
      <alignment horizontal="right" wrapText="1"/>
    </xf>
    <xf numFmtId="3" fontId="3" fillId="0" borderId="0" xfId="0" applyNumberFormat="1" applyFont="1" applyBorder="1" applyAlignment="1" applyProtection="1">
      <alignment horizontal="right" wrapText="1"/>
    </xf>
    <xf numFmtId="3" fontId="47" fillId="0" borderId="21" xfId="0" applyNumberFormat="1" applyFont="1" applyFill="1" applyBorder="1" applyAlignment="1" applyProtection="1">
      <alignment horizontal="right" wrapText="1"/>
    </xf>
    <xf numFmtId="3" fontId="4" fillId="0" borderId="0" xfId="0" applyNumberFormat="1" applyFont="1" applyFill="1" applyBorder="1" applyAlignment="1" applyProtection="1">
      <alignment horizontal="right" wrapText="1"/>
    </xf>
    <xf numFmtId="3" fontId="4" fillId="0" borderId="0" xfId="0" applyNumberFormat="1" applyFont="1" applyFill="1" applyAlignment="1" applyProtection="1">
      <alignment horizontal="right" wrapText="1"/>
    </xf>
    <xf numFmtId="3" fontId="4" fillId="0" borderId="0" xfId="0" applyNumberFormat="1" applyFont="1" applyAlignment="1" applyProtection="1">
      <alignment horizontal="right" wrapText="1"/>
    </xf>
    <xf numFmtId="3" fontId="4" fillId="0" borderId="10" xfId="0" applyNumberFormat="1" applyFont="1" applyBorder="1" applyAlignment="1" applyProtection="1">
      <alignment horizontal="right" wrapText="1"/>
    </xf>
    <xf numFmtId="3" fontId="3" fillId="0" borderId="21" xfId="50" applyNumberFormat="1" applyFont="1" applyBorder="1" applyAlignment="1" applyProtection="1">
      <alignment horizontal="right" wrapText="1"/>
    </xf>
    <xf numFmtId="3" fontId="4" fillId="0" borderId="0" xfId="0" applyNumberFormat="1" applyFont="1" applyAlignment="1" applyProtection="1">
      <alignment horizontal="center" wrapText="1"/>
    </xf>
    <xf numFmtId="3" fontId="0" fillId="0" borderId="0" xfId="0" applyNumberFormat="1" applyAlignment="1" applyProtection="1"/>
    <xf numFmtId="0" fontId="22" fillId="0" borderId="0" xfId="0" applyFont="1" applyFill="1" applyAlignment="1">
      <alignment horizontal="center" vertical="center" wrapText="1"/>
    </xf>
    <xf numFmtId="3" fontId="4" fillId="18" borderId="0" xfId="0" applyNumberFormat="1" applyFont="1" applyFill="1" applyAlignment="1" applyProtection="1">
      <alignment horizontal="right" wrapText="1"/>
    </xf>
    <xf numFmtId="3" fontId="23" fillId="0" borderId="0" xfId="0" applyNumberFormat="1" applyFont="1"/>
    <xf numFmtId="3" fontId="57" fillId="0" borderId="0" xfId="0" applyNumberFormat="1" applyFont="1" applyBorder="1" applyAlignment="1" applyProtection="1">
      <alignment horizontal="right" wrapText="1"/>
    </xf>
    <xf numFmtId="3" fontId="57" fillId="0" borderId="16" xfId="0" applyNumberFormat="1" applyFont="1" applyBorder="1" applyAlignment="1">
      <alignment horizontal="right" vertical="top" wrapText="1"/>
    </xf>
    <xf numFmtId="0" fontId="0" fillId="19" borderId="17" xfId="0" applyFill="1" applyBorder="1" applyAlignment="1" applyProtection="1">
      <alignment wrapText="1"/>
      <protection locked="0"/>
    </xf>
    <xf numFmtId="0" fontId="7" fillId="18" borderId="17" xfId="0" applyFont="1" applyFill="1" applyBorder="1" applyAlignment="1" applyProtection="1">
      <alignment horizontal="left" vertical="top" wrapText="1"/>
      <protection locked="0"/>
    </xf>
    <xf numFmtId="9" fontId="23" fillId="19" borderId="0" xfId="0" applyNumberFormat="1" applyFont="1" applyFill="1" applyAlignment="1">
      <alignment horizontal="center" wrapText="1"/>
    </xf>
    <xf numFmtId="0" fontId="57" fillId="19" borderId="27" xfId="0" applyFont="1" applyFill="1" applyBorder="1" applyAlignment="1">
      <alignment horizontal="center" vertical="center"/>
    </xf>
    <xf numFmtId="1" fontId="22" fillId="0" borderId="0" xfId="0" applyNumberFormat="1" applyFont="1" applyFill="1" applyProtection="1"/>
    <xf numFmtId="3" fontId="0" fillId="28" borderId="0" xfId="0" applyNumberFormat="1" applyFill="1"/>
    <xf numFmtId="3" fontId="102" fillId="28" borderId="0" xfId="0" applyNumberFormat="1" applyFont="1" applyFill="1"/>
    <xf numFmtId="3" fontId="0" fillId="0" borderId="0" xfId="0" applyNumberFormat="1" applyFill="1" applyProtection="1"/>
    <xf numFmtId="0" fontId="1" fillId="0" borderId="0" xfId="0" applyFont="1" applyProtection="1"/>
    <xf numFmtId="0" fontId="1" fillId="19" borderId="0" xfId="0" applyFont="1" applyFill="1"/>
    <xf numFmtId="0" fontId="1" fillId="19" borderId="0" xfId="0" applyFont="1" applyFill="1" applyAlignment="1">
      <alignment horizontal="justify" vertical="top" wrapText="1"/>
    </xf>
    <xf numFmtId="3" fontId="98" fillId="0" borderId="0" xfId="0" applyNumberFormat="1" applyFont="1"/>
    <xf numFmtId="0" fontId="54" fillId="0" borderId="0" xfId="0" applyFont="1" applyFill="1"/>
    <xf numFmtId="0" fontId="90" fillId="0" borderId="0" xfId="0" applyFont="1" applyFill="1"/>
    <xf numFmtId="0" fontId="22" fillId="0" borderId="17" xfId="39" applyFill="1" applyBorder="1" applyAlignment="1">
      <alignment horizontal="center"/>
    </xf>
    <xf numFmtId="4" fontId="103" fillId="0" borderId="35" xfId="0" applyNumberFormat="1" applyFont="1" applyFill="1" applyBorder="1" applyAlignment="1">
      <alignment horizontal="right" vertical="top" wrapText="1"/>
    </xf>
    <xf numFmtId="177" fontId="103" fillId="0" borderId="36" xfId="0" applyNumberFormat="1" applyFont="1" applyFill="1" applyBorder="1" applyAlignment="1">
      <alignment horizontal="right" vertical="top" wrapText="1"/>
    </xf>
    <xf numFmtId="4" fontId="103" fillId="0" borderId="30" xfId="0" applyNumberFormat="1" applyFont="1" applyFill="1" applyBorder="1" applyAlignment="1">
      <alignment horizontal="right" vertical="top" wrapText="1"/>
    </xf>
    <xf numFmtId="177" fontId="103" fillId="0" borderId="31" xfId="0" applyNumberFormat="1" applyFont="1" applyFill="1" applyBorder="1" applyAlignment="1">
      <alignment horizontal="right" vertical="top" wrapText="1"/>
    </xf>
    <xf numFmtId="2" fontId="103" fillId="0" borderId="35" xfId="0" applyNumberFormat="1" applyFont="1" applyFill="1" applyBorder="1" applyAlignment="1">
      <alignment horizontal="right" vertical="top" wrapText="1"/>
    </xf>
    <xf numFmtId="2" fontId="103" fillId="0" borderId="30" xfId="0" applyNumberFormat="1" applyFont="1" applyFill="1" applyBorder="1" applyAlignment="1">
      <alignment horizontal="right" vertical="top" wrapText="1"/>
    </xf>
    <xf numFmtId="174" fontId="95" fillId="0" borderId="17" xfId="0" applyNumberFormat="1" applyFont="1" applyFill="1" applyBorder="1" applyAlignment="1">
      <alignment horizontal="right" vertical="top" wrapText="1"/>
    </xf>
    <xf numFmtId="176" fontId="0" fillId="0" borderId="17" xfId="0" applyNumberFormat="1" applyFill="1" applyBorder="1" applyAlignment="1">
      <alignment horizontal="left"/>
    </xf>
    <xf numFmtId="0" fontId="22" fillId="0" borderId="17" xfId="39" applyFont="1" applyFill="1" applyBorder="1" applyAlignment="1">
      <alignment horizontal="center"/>
    </xf>
    <xf numFmtId="176" fontId="95" fillId="0" borderId="17" xfId="0" applyNumberFormat="1" applyFont="1" applyFill="1" applyBorder="1" applyAlignment="1">
      <alignment horizontal="right" vertical="top" wrapText="1"/>
    </xf>
    <xf numFmtId="175" fontId="95" fillId="0" borderId="17" xfId="0" applyNumberFormat="1" applyFont="1" applyFill="1" applyBorder="1" applyAlignment="1">
      <alignment horizontal="right" vertical="top" wrapText="1"/>
    </xf>
    <xf numFmtId="3" fontId="23" fillId="28" borderId="17" xfId="0" applyNumberFormat="1" applyFont="1" applyFill="1" applyBorder="1" applyAlignment="1">
      <alignment horizontal="right" vertical="top" wrapText="1"/>
    </xf>
    <xf numFmtId="3" fontId="57" fillId="28" borderId="14" xfId="0" applyNumberFormat="1" applyFont="1" applyFill="1" applyBorder="1" applyAlignment="1">
      <alignment horizontal="right" vertical="top" wrapText="1"/>
    </xf>
    <xf numFmtId="3" fontId="4" fillId="29" borderId="0" xfId="0" applyNumberFormat="1" applyFont="1" applyFill="1" applyAlignment="1" applyProtection="1">
      <alignment horizontal="right"/>
      <protection locked="0"/>
    </xf>
    <xf numFmtId="0" fontId="14" fillId="28" borderId="22" xfId="0" applyFont="1" applyFill="1" applyBorder="1"/>
    <xf numFmtId="3" fontId="22" fillId="28" borderId="25" xfId="0" applyNumberFormat="1" applyFont="1" applyFill="1" applyBorder="1" applyAlignment="1">
      <alignment horizontal="right" vertical="top" wrapText="1"/>
    </xf>
    <xf numFmtId="0" fontId="1" fillId="19" borderId="17" xfId="0" applyFont="1" applyFill="1" applyBorder="1" applyAlignment="1" applyProtection="1">
      <protection locked="0"/>
    </xf>
    <xf numFmtId="0" fontId="57" fillId="19" borderId="17" xfId="0" applyFont="1" applyFill="1" applyBorder="1" applyAlignment="1">
      <alignment wrapText="1"/>
    </xf>
    <xf numFmtId="170" fontId="104" fillId="19" borderId="17" xfId="50" applyNumberFormat="1" applyFont="1" applyFill="1" applyBorder="1"/>
    <xf numFmtId="0" fontId="66" fillId="28" borderId="0" xfId="0" applyFont="1" applyFill="1"/>
    <xf numFmtId="0" fontId="105" fillId="28" borderId="0" xfId="0" applyFont="1" applyFill="1" applyProtection="1"/>
    <xf numFmtId="0" fontId="105" fillId="0" borderId="0" xfId="0" applyFont="1" applyAlignment="1"/>
    <xf numFmtId="0" fontId="57" fillId="0" borderId="0" xfId="0" applyFont="1" applyAlignment="1" applyProtection="1">
      <alignment horizontal="left" vertical="center"/>
    </xf>
    <xf numFmtId="0" fontId="23" fillId="0" borderId="0" xfId="0" applyFont="1"/>
    <xf numFmtId="0" fontId="57" fillId="0" borderId="0" xfId="0" applyFont="1"/>
    <xf numFmtId="0" fontId="66" fillId="0" borderId="0" xfId="0" applyFont="1"/>
    <xf numFmtId="0" fontId="66" fillId="0" borderId="0" xfId="0" applyFont="1" applyAlignment="1" applyProtection="1">
      <alignment horizontal="left" vertical="center"/>
    </xf>
    <xf numFmtId="0" fontId="57" fillId="0" borderId="0" xfId="0" applyFont="1" applyAlignment="1">
      <alignment horizontal="center" wrapText="1"/>
    </xf>
    <xf numFmtId="0" fontId="57" fillId="19" borderId="27" xfId="0" applyFont="1" applyFill="1" applyBorder="1" applyAlignment="1">
      <alignment horizontal="center"/>
    </xf>
    <xf numFmtId="0" fontId="57" fillId="19" borderId="21" xfId="0" applyFont="1" applyFill="1" applyBorder="1" applyAlignment="1">
      <alignment horizontal="center"/>
    </xf>
    <xf numFmtId="0" fontId="57" fillId="19" borderId="28" xfId="0" applyFont="1" applyFill="1" applyBorder="1" applyAlignment="1">
      <alignment horizontal="center"/>
    </xf>
    <xf numFmtId="169" fontId="57" fillId="0" borderId="0" xfId="0" applyNumberFormat="1" applyFont="1" applyFill="1" applyAlignment="1" applyProtection="1">
      <alignment horizontal="center" vertical="center" wrapText="1"/>
    </xf>
    <xf numFmtId="14" fontId="3" fillId="30" borderId="0" xfId="0" applyNumberFormat="1" applyFont="1" applyFill="1" applyAlignment="1" applyProtection="1">
      <alignment horizontal="left" vertical="top"/>
    </xf>
    <xf numFmtId="0" fontId="0" fillId="30" borderId="0" xfId="0" applyFill="1" applyProtection="1"/>
    <xf numFmtId="0" fontId="21" fillId="31" borderId="17" xfId="0" applyFont="1" applyFill="1" applyBorder="1" applyAlignment="1" applyProtection="1">
      <alignment horizontal="left" vertical="top" wrapText="1"/>
      <protection locked="0"/>
    </xf>
    <xf numFmtId="0" fontId="19" fillId="31" borderId="17" xfId="0" applyFont="1" applyFill="1" applyBorder="1" applyAlignment="1" applyProtection="1">
      <alignment horizontal="right" wrapText="1"/>
      <protection locked="0"/>
    </xf>
    <xf numFmtId="0" fontId="19" fillId="31" borderId="17" xfId="0" applyFont="1" applyFill="1" applyBorder="1" applyAlignment="1" applyProtection="1">
      <alignment horizontal="right" vertical="top" wrapText="1"/>
      <protection locked="0"/>
    </xf>
    <xf numFmtId="0" fontId="21" fillId="33" borderId="17" xfId="0" applyFont="1" applyFill="1" applyBorder="1" applyAlignment="1" applyProtection="1">
      <alignment horizontal="right" wrapText="1"/>
    </xf>
    <xf numFmtId="0" fontId="19" fillId="0" borderId="0" xfId="0" applyFont="1" applyAlignment="1" applyProtection="1">
      <alignment horizontal="right" wrapText="1"/>
    </xf>
    <xf numFmtId="0" fontId="19" fillId="0" borderId="0" xfId="0" applyFont="1" applyAlignment="1" applyProtection="1">
      <alignment horizontal="right" vertical="top" wrapText="1"/>
    </xf>
    <xf numFmtId="0" fontId="21" fillId="0" borderId="0" xfId="0" applyFont="1" applyBorder="1" applyAlignment="1" applyProtection="1">
      <alignment horizontal="right" wrapText="1"/>
    </xf>
    <xf numFmtId="0" fontId="21" fillId="0" borderId="0" xfId="0" applyFont="1" applyAlignment="1" applyProtection="1">
      <alignment horizontal="right" wrapText="1"/>
    </xf>
    <xf numFmtId="0" fontId="21" fillId="0" borderId="0" xfId="0" applyFont="1" applyAlignment="1" applyProtection="1">
      <alignment horizontal="right" vertical="top" wrapText="1"/>
    </xf>
    <xf numFmtId="0" fontId="21" fillId="33" borderId="17" xfId="0" applyFont="1" applyFill="1" applyBorder="1" applyAlignment="1" applyProtection="1">
      <alignment horizontal="right" vertical="top" wrapText="1"/>
    </xf>
    <xf numFmtId="0" fontId="0" fillId="32" borderId="14" xfId="0" applyFill="1" applyBorder="1" applyProtection="1"/>
    <xf numFmtId="0" fontId="23" fillId="33" borderId="17" xfId="0" applyFont="1" applyFill="1" applyBorder="1" applyAlignment="1">
      <alignment vertical="top" wrapText="1"/>
    </xf>
    <xf numFmtId="1" fontId="23" fillId="19" borderId="17" xfId="0" applyNumberFormat="1" applyFont="1" applyFill="1" applyBorder="1" applyAlignment="1">
      <alignment vertical="top" wrapText="1"/>
    </xf>
    <xf numFmtId="0" fontId="57" fillId="33" borderId="22" xfId="0" applyFont="1" applyFill="1" applyBorder="1"/>
    <xf numFmtId="3" fontId="57" fillId="33" borderId="16" xfId="0" applyNumberFormat="1" applyFont="1" applyFill="1" applyBorder="1" applyAlignment="1">
      <alignment horizontal="right" vertical="top" wrapText="1"/>
    </xf>
    <xf numFmtId="3" fontId="57" fillId="33" borderId="17" xfId="0" applyNumberFormat="1" applyFont="1" applyFill="1" applyBorder="1" applyAlignment="1">
      <alignment horizontal="right" vertical="top" wrapText="1"/>
    </xf>
    <xf numFmtId="0" fontId="57" fillId="33" borderId="22" xfId="0" applyFont="1" applyFill="1" applyBorder="1" applyAlignment="1">
      <alignment wrapText="1"/>
    </xf>
    <xf numFmtId="0" fontId="23" fillId="33" borderId="17" xfId="0" applyFont="1" applyFill="1" applyBorder="1" applyAlignment="1">
      <alignment horizontal="right" vertical="top" wrapText="1"/>
    </xf>
    <xf numFmtId="0" fontId="57" fillId="33" borderId="17" xfId="0" applyFont="1" applyFill="1" applyBorder="1" applyAlignment="1">
      <alignment wrapText="1"/>
    </xf>
    <xf numFmtId="3" fontId="23" fillId="31" borderId="17" xfId="0" applyNumberFormat="1" applyFont="1" applyFill="1" applyBorder="1" applyAlignment="1" applyProtection="1">
      <alignment horizontal="right" vertical="top" wrapText="1"/>
      <protection locked="0"/>
    </xf>
    <xf numFmtId="0" fontId="23" fillId="0" borderId="0" xfId="0" applyFont="1"/>
    <xf numFmtId="0" fontId="57" fillId="0" borderId="0" xfId="0" applyFont="1"/>
    <xf numFmtId="0" fontId="23" fillId="0" borderId="17" xfId="0" applyFont="1" applyBorder="1" applyAlignment="1">
      <alignment vertical="top" wrapText="1"/>
    </xf>
    <xf numFmtId="169" fontId="23" fillId="19" borderId="18" xfId="0" applyNumberFormat="1" applyFont="1" applyFill="1" applyBorder="1" applyAlignment="1">
      <alignment horizontal="right" vertical="top" wrapText="1"/>
    </xf>
    <xf numFmtId="0" fontId="23" fillId="0" borderId="0" xfId="49" applyFont="1" applyAlignment="1" applyProtection="1">
      <alignment horizontal="left" vertical="center"/>
    </xf>
    <xf numFmtId="0" fontId="23" fillId="0" borderId="0" xfId="0" applyFont="1" applyAlignment="1" applyProtection="1">
      <alignment horizontal="left" vertical="center"/>
    </xf>
    <xf numFmtId="0" fontId="57" fillId="0" borderId="0" xfId="0" applyFont="1" applyAlignment="1" applyProtection="1">
      <alignment horizontal="left" vertical="center"/>
    </xf>
    <xf numFmtId="0" fontId="23" fillId="0" borderId="0" xfId="0" applyFont="1"/>
    <xf numFmtId="3" fontId="4" fillId="27" borderId="17" xfId="0" applyNumberFormat="1" applyFont="1" applyFill="1" applyBorder="1" applyAlignment="1" applyProtection="1">
      <alignment horizontal="right" wrapText="1"/>
      <protection locked="0"/>
    </xf>
    <xf numFmtId="3" fontId="4" fillId="27" borderId="17" xfId="0" applyNumberFormat="1" applyFont="1" applyFill="1" applyBorder="1" applyAlignment="1" applyProtection="1">
      <alignment horizontal="right"/>
      <protection locked="0"/>
    </xf>
    <xf numFmtId="3" fontId="4" fillId="18" borderId="17" xfId="0" applyNumberFormat="1" applyFont="1" applyFill="1" applyBorder="1" applyAlignment="1" applyProtection="1">
      <alignment horizontal="right" wrapText="1"/>
      <protection locked="0"/>
    </xf>
    <xf numFmtId="0" fontId="3" fillId="0" borderId="0" xfId="0" applyFont="1" applyFill="1" applyBorder="1" applyAlignment="1" applyProtection="1">
      <alignment horizontal="right" wrapText="1"/>
    </xf>
    <xf numFmtId="14" fontId="2" fillId="0" borderId="0" xfId="0" applyNumberFormat="1" applyFont="1" applyAlignment="1" applyProtection="1">
      <alignment horizontal="left"/>
    </xf>
    <xf numFmtId="0" fontId="37" fillId="0" borderId="0" xfId="0" applyFont="1" applyAlignment="1" applyProtection="1">
      <alignment horizontal="center"/>
    </xf>
    <xf numFmtId="0" fontId="18" fillId="0" borderId="0" xfId="49" applyAlignment="1" applyProtection="1">
      <alignment horizontal="left"/>
    </xf>
    <xf numFmtId="3" fontId="23" fillId="19" borderId="20" xfId="0" applyNumberFormat="1" applyFont="1" applyFill="1" applyBorder="1" applyAlignment="1">
      <alignment horizontal="right" vertical="top" wrapText="1"/>
    </xf>
    <xf numFmtId="0" fontId="57" fillId="0" borderId="0" xfId="0" applyFont="1" applyAlignment="1">
      <alignment horizontal="center" wrapText="1"/>
    </xf>
    <xf numFmtId="3" fontId="23" fillId="0" borderId="22" xfId="0" applyNumberFormat="1" applyFont="1" applyFill="1" applyBorder="1" applyAlignment="1">
      <alignment horizontal="right" vertical="top" wrapText="1"/>
    </xf>
    <xf numFmtId="0" fontId="7" fillId="34" borderId="17" xfId="0" applyFont="1" applyFill="1" applyBorder="1" applyProtection="1"/>
    <xf numFmtId="0" fontId="1" fillId="34" borderId="0" xfId="0" applyFont="1" applyFill="1" applyProtection="1"/>
    <xf numFmtId="0" fontId="1" fillId="34" borderId="17" xfId="0" applyFont="1" applyFill="1" applyBorder="1" applyProtection="1"/>
    <xf numFmtId="0" fontId="37" fillId="34" borderId="17" xfId="0" applyFont="1" applyFill="1" applyBorder="1" applyAlignment="1" applyProtection="1">
      <alignment horizontal="center"/>
    </xf>
    <xf numFmtId="0" fontId="41" fillId="34" borderId="0" xfId="41" applyFill="1"/>
    <xf numFmtId="0" fontId="35" fillId="34" borderId="0" xfId="0" applyFont="1" applyFill="1" applyProtection="1"/>
    <xf numFmtId="0" fontId="0" fillId="34" borderId="0" xfId="0" applyFill="1" applyProtection="1"/>
    <xf numFmtId="0" fontId="28" fillId="34" borderId="0" xfId="0" applyFont="1" applyFill="1" applyProtection="1"/>
    <xf numFmtId="0" fontId="2" fillId="34" borderId="0" xfId="0" applyFont="1" applyFill="1" applyAlignment="1" applyProtection="1">
      <alignment horizontal="center"/>
    </xf>
    <xf numFmtId="14" fontId="3" fillId="34" borderId="0" xfId="0" applyNumberFormat="1" applyFont="1" applyFill="1" applyAlignment="1" applyProtection="1">
      <alignment horizontal="left" vertical="top" wrapText="1"/>
    </xf>
    <xf numFmtId="3" fontId="3" fillId="35" borderId="21" xfId="0" applyNumberFormat="1" applyFont="1" applyFill="1" applyBorder="1" applyAlignment="1" applyProtection="1">
      <alignment horizontal="right" vertical="top" wrapText="1"/>
      <protection locked="0"/>
    </xf>
    <xf numFmtId="3" fontId="3" fillId="34" borderId="21" xfId="0" applyNumberFormat="1" applyFont="1" applyFill="1" applyBorder="1" applyAlignment="1" applyProtection="1">
      <alignment horizontal="right" vertical="top" wrapText="1"/>
      <protection locked="0"/>
    </xf>
    <xf numFmtId="3" fontId="4" fillId="35" borderId="0" xfId="0" applyNumberFormat="1" applyFont="1" applyFill="1" applyAlignment="1" applyProtection="1">
      <alignment horizontal="right" vertical="top" wrapText="1"/>
      <protection locked="0"/>
    </xf>
    <xf numFmtId="3" fontId="3" fillId="34" borderId="21" xfId="0" applyNumberFormat="1" applyFont="1" applyFill="1" applyBorder="1" applyAlignment="1" applyProtection="1">
      <alignment horizontal="right" vertical="top" wrapText="1"/>
    </xf>
    <xf numFmtId="0" fontId="57" fillId="0" borderId="0" xfId="0" applyFont="1" applyBorder="1" applyAlignment="1">
      <alignment horizontal="right"/>
    </xf>
    <xf numFmtId="0" fontId="57" fillId="0" borderId="0" xfId="0" applyFont="1" applyBorder="1" applyAlignment="1">
      <alignment horizontal="right" vertical="top" wrapText="1"/>
    </xf>
    <xf numFmtId="169" fontId="57" fillId="34" borderId="0" xfId="0" applyNumberFormat="1" applyFont="1" applyFill="1" applyBorder="1" applyAlignment="1" applyProtection="1">
      <alignment horizontal="right" vertical="center" wrapText="1"/>
    </xf>
    <xf numFmtId="169" fontId="57" fillId="34" borderId="10" xfId="0" applyNumberFormat="1" applyFont="1" applyFill="1" applyBorder="1" applyAlignment="1" applyProtection="1">
      <alignment horizontal="right" vertical="center" wrapText="1"/>
    </xf>
    <xf numFmtId="3" fontId="57" fillId="34" borderId="14" xfId="0" applyNumberFormat="1" applyFont="1" applyFill="1" applyBorder="1" applyAlignment="1">
      <alignment horizontal="right" vertical="top" wrapText="1"/>
    </xf>
    <xf numFmtId="0" fontId="57" fillId="0" borderId="0" xfId="0" applyFont="1" applyAlignment="1">
      <alignment wrapText="1"/>
    </xf>
    <xf numFmtId="0" fontId="57" fillId="34" borderId="0" xfId="0" applyFont="1" applyFill="1" applyAlignment="1">
      <alignment wrapText="1"/>
    </xf>
    <xf numFmtId="3" fontId="57" fillId="34" borderId="25" xfId="0" applyNumberFormat="1" applyFont="1" applyFill="1" applyBorder="1" applyAlignment="1">
      <alignment horizontal="right" wrapText="1"/>
    </xf>
    <xf numFmtId="0" fontId="23" fillId="19" borderId="20" xfId="0" applyFont="1" applyFill="1" applyBorder="1"/>
    <xf numFmtId="0" fontId="0" fillId="32" borderId="0" xfId="0" applyFill="1" applyProtection="1"/>
    <xf numFmtId="0" fontId="37" fillId="32" borderId="0" xfId="0" applyFont="1" applyFill="1" applyAlignment="1" applyProtection="1">
      <alignment horizontal="center"/>
    </xf>
    <xf numFmtId="0" fontId="35" fillId="32" borderId="0" xfId="0" applyFont="1" applyFill="1" applyProtection="1"/>
    <xf numFmtId="0" fontId="2" fillId="32" borderId="0" xfId="0" applyFont="1" applyFill="1" applyProtection="1"/>
    <xf numFmtId="0" fontId="6" fillId="32" borderId="0" xfId="0" applyFont="1" applyFill="1" applyProtection="1"/>
    <xf numFmtId="0" fontId="7" fillId="32" borderId="0" xfId="0" applyFont="1" applyFill="1" applyProtection="1"/>
    <xf numFmtId="0" fontId="5" fillId="32" borderId="0" xfId="0" applyFont="1" applyFill="1" applyProtection="1"/>
    <xf numFmtId="0" fontId="7" fillId="36" borderId="17" xfId="0" applyFont="1" applyFill="1" applyBorder="1" applyProtection="1"/>
    <xf numFmtId="0" fontId="0" fillId="32" borderId="0" xfId="0" applyFill="1"/>
    <xf numFmtId="0" fontId="48" fillId="32" borderId="0" xfId="0" applyFont="1" applyFill="1" applyProtection="1"/>
    <xf numFmtId="0" fontId="7" fillId="32" borderId="0" xfId="0" applyFont="1" applyFill="1" applyBorder="1" applyProtection="1"/>
    <xf numFmtId="0" fontId="4" fillId="32" borderId="0" xfId="0" applyFont="1" applyFill="1" applyAlignment="1" applyProtection="1">
      <alignment horizontal="left" vertical="top" wrapText="1"/>
    </xf>
    <xf numFmtId="0" fontId="6" fillId="32" borderId="0" xfId="0" applyFont="1" applyFill="1" applyAlignment="1" applyProtection="1">
      <alignment horizontal="left"/>
    </xf>
    <xf numFmtId="0" fontId="5" fillId="32" borderId="0" xfId="0" applyFont="1" applyFill="1" applyAlignment="1" applyProtection="1">
      <alignment horizontal="left" vertical="top"/>
    </xf>
    <xf numFmtId="0" fontId="1" fillId="32" borderId="0" xfId="0" applyFont="1" applyFill="1" applyProtection="1"/>
    <xf numFmtId="0" fontId="1" fillId="30" borderId="0" xfId="0" applyFont="1" applyFill="1" applyProtection="1"/>
    <xf numFmtId="0" fontId="1" fillId="37" borderId="17" xfId="0" applyFont="1" applyFill="1" applyBorder="1" applyAlignment="1" applyProtection="1">
      <protection locked="0"/>
    </xf>
    <xf numFmtId="0" fontId="7" fillId="38" borderId="17" xfId="0" applyFont="1" applyFill="1" applyBorder="1" applyAlignment="1" applyProtection="1">
      <alignment horizontal="left"/>
      <protection locked="0"/>
    </xf>
    <xf numFmtId="165" fontId="7" fillId="38" borderId="17" xfId="0" applyNumberFormat="1" applyFont="1" applyFill="1" applyBorder="1" applyAlignment="1" applyProtection="1">
      <alignment horizontal="left" wrapText="1"/>
      <protection locked="0"/>
    </xf>
    <xf numFmtId="0" fontId="1" fillId="37" borderId="17" xfId="0" applyFont="1" applyFill="1" applyBorder="1" applyAlignment="1" applyProtection="1">
      <alignment wrapText="1"/>
      <protection locked="0"/>
    </xf>
    <xf numFmtId="1" fontId="7" fillId="37" borderId="17" xfId="0" applyNumberFormat="1" applyFont="1" applyFill="1" applyBorder="1" applyAlignment="1" applyProtection="1">
      <alignment horizontal="center"/>
      <protection locked="0"/>
    </xf>
    <xf numFmtId="14" fontId="7" fillId="37" borderId="17" xfId="0" applyNumberFormat="1" applyFont="1" applyFill="1" applyBorder="1" applyAlignment="1" applyProtection="1">
      <alignment horizontal="center"/>
      <protection locked="0"/>
    </xf>
    <xf numFmtId="0" fontId="37" fillId="32" borderId="0" xfId="0" applyFont="1" applyFill="1" applyAlignment="1" applyProtection="1">
      <alignment horizontal="center"/>
    </xf>
    <xf numFmtId="0" fontId="37" fillId="0" borderId="0" xfId="0" applyFont="1" applyAlignment="1" applyProtection="1">
      <alignment horizontal="center"/>
    </xf>
    <xf numFmtId="0" fontId="14" fillId="0" borderId="17" xfId="0" applyFont="1" applyBorder="1" applyAlignment="1">
      <alignment horizontal="center" wrapText="1"/>
    </xf>
    <xf numFmtId="0" fontId="14" fillId="0" borderId="18" xfId="0" applyFont="1" applyBorder="1" applyAlignment="1">
      <alignment horizontal="center" wrapText="1"/>
    </xf>
    <xf numFmtId="0" fontId="14" fillId="0" borderId="20" xfId="0" applyFont="1" applyBorder="1" applyAlignment="1">
      <alignment horizontal="center" wrapText="1"/>
    </xf>
    <xf numFmtId="0" fontId="14" fillId="0" borderId="17" xfId="0" applyFont="1" applyBorder="1" applyAlignment="1">
      <alignment horizontal="center"/>
    </xf>
    <xf numFmtId="0" fontId="18" fillId="0" borderId="0" xfId="49" applyAlignment="1" applyProtection="1">
      <alignment horizontal="left"/>
    </xf>
    <xf numFmtId="0" fontId="14" fillId="0" borderId="21" xfId="0" applyFont="1" applyBorder="1" applyAlignment="1">
      <alignment horizontal="center"/>
    </xf>
    <xf numFmtId="0" fontId="14" fillId="0" borderId="27" xfId="0" applyFont="1" applyBorder="1" applyAlignment="1">
      <alignment horizontal="center"/>
    </xf>
    <xf numFmtId="0" fontId="14" fillId="0" borderId="28" xfId="0" applyFont="1" applyBorder="1" applyAlignment="1">
      <alignment horizontal="center"/>
    </xf>
    <xf numFmtId="14" fontId="2" fillId="0" borderId="0" xfId="0" applyNumberFormat="1" applyFont="1" applyAlignment="1" applyProtection="1">
      <alignment horizontal="left"/>
    </xf>
    <xf numFmtId="0" fontId="57" fillId="0" borderId="0" xfId="0" applyFont="1" applyAlignment="1" applyProtection="1">
      <alignment horizontal="left" vertical="center"/>
    </xf>
    <xf numFmtId="0" fontId="23" fillId="0" borderId="0" xfId="0" applyFont="1" applyAlignment="1" applyProtection="1">
      <alignment horizontal="left" vertical="center"/>
    </xf>
    <xf numFmtId="0" fontId="23" fillId="0" borderId="0" xfId="49" applyFont="1" applyAlignment="1" applyProtection="1">
      <alignment horizontal="left" vertical="center"/>
    </xf>
    <xf numFmtId="0" fontId="5" fillId="0" borderId="0" xfId="0" applyFont="1" applyAlignment="1" applyProtection="1">
      <alignment horizontal="left" vertical="center"/>
    </xf>
    <xf numFmtId="0" fontId="23" fillId="0" borderId="0" xfId="0" applyFont="1"/>
    <xf numFmtId="14" fontId="3" fillId="0" borderId="0" xfId="0" applyNumberFormat="1" applyFont="1" applyAlignment="1" applyProtection="1">
      <alignment horizontal="left" vertical="top" wrapText="1"/>
    </xf>
    <xf numFmtId="0" fontId="0" fillId="0" borderId="0" xfId="0" applyAlignment="1">
      <alignment wrapText="1"/>
    </xf>
    <xf numFmtId="0" fontId="57" fillId="0" borderId="0" xfId="0" applyFont="1" applyAlignment="1">
      <alignment horizontal="center" wrapText="1"/>
    </xf>
    <xf numFmtId="0" fontId="57" fillId="24" borderId="0" xfId="0" applyFont="1" applyFill="1" applyAlignment="1">
      <alignment horizontal="center" vertical="top" wrapText="1"/>
    </xf>
    <xf numFmtId="0" fontId="57" fillId="0" borderId="0" xfId="0" applyFont="1"/>
    <xf numFmtId="0" fontId="66" fillId="0" borderId="0" xfId="0" applyFont="1" applyAlignment="1" applyProtection="1">
      <alignment horizontal="left" vertical="center"/>
    </xf>
    <xf numFmtId="0" fontId="57" fillId="24" borderId="0" xfId="0" applyFont="1" applyFill="1" applyAlignment="1">
      <alignment horizontal="center" wrapText="1"/>
    </xf>
    <xf numFmtId="0" fontId="23" fillId="19" borderId="27" xfId="0" applyFont="1" applyFill="1" applyBorder="1" applyAlignment="1">
      <alignment horizontal="center"/>
    </xf>
    <xf numFmtId="0" fontId="23" fillId="19" borderId="21" xfId="0" applyFont="1" applyFill="1" applyBorder="1" applyAlignment="1">
      <alignment horizontal="center"/>
    </xf>
    <xf numFmtId="0" fontId="23" fillId="19" borderId="28" xfId="0" applyFont="1" applyFill="1" applyBorder="1" applyAlignment="1">
      <alignment horizontal="center"/>
    </xf>
    <xf numFmtId="0" fontId="66" fillId="0" borderId="0" xfId="0" applyFont="1"/>
    <xf numFmtId="0" fontId="57" fillId="0" borderId="0" xfId="0" applyFont="1" applyAlignment="1">
      <alignment horizontal="right" wrapText="1"/>
    </xf>
    <xf numFmtId="0" fontId="57" fillId="19" borderId="27" xfId="0" applyFont="1" applyFill="1" applyBorder="1" applyAlignment="1">
      <alignment horizontal="center"/>
    </xf>
    <xf numFmtId="0" fontId="57" fillId="19" borderId="21" xfId="0" applyFont="1" applyFill="1" applyBorder="1" applyAlignment="1">
      <alignment horizontal="center"/>
    </xf>
    <xf numFmtId="0" fontId="57" fillId="19" borderId="28" xfId="0" applyFont="1" applyFill="1" applyBorder="1" applyAlignment="1">
      <alignment horizontal="center"/>
    </xf>
    <xf numFmtId="0" fontId="57" fillId="19" borderId="27" xfId="0" applyFont="1" applyFill="1" applyBorder="1" applyAlignment="1">
      <alignment horizontal="center" wrapText="1"/>
    </xf>
    <xf numFmtId="0" fontId="57" fillId="19" borderId="21" xfId="0" applyFont="1" applyFill="1" applyBorder="1" applyAlignment="1">
      <alignment horizontal="center" wrapText="1"/>
    </xf>
    <xf numFmtId="0" fontId="57" fillId="19" borderId="28" xfId="0" applyFont="1" applyFill="1" applyBorder="1" applyAlignment="1">
      <alignment horizontal="center" wrapText="1"/>
    </xf>
    <xf numFmtId="170" fontId="57" fillId="19" borderId="27" xfId="0" applyNumberFormat="1" applyFont="1" applyFill="1" applyBorder="1" applyAlignment="1">
      <alignment horizontal="center"/>
    </xf>
    <xf numFmtId="170" fontId="57" fillId="19" borderId="21" xfId="0" applyNumberFormat="1" applyFont="1" applyFill="1" applyBorder="1" applyAlignment="1">
      <alignment horizontal="center"/>
    </xf>
    <xf numFmtId="170" fontId="57" fillId="19" borderId="28" xfId="0" applyNumberFormat="1" applyFont="1" applyFill="1" applyBorder="1" applyAlignment="1">
      <alignment horizontal="center"/>
    </xf>
    <xf numFmtId="1" fontId="23" fillId="19" borderId="27" xfId="0" applyNumberFormat="1" applyFont="1" applyFill="1" applyBorder="1" applyAlignment="1">
      <alignment horizontal="center"/>
    </xf>
    <xf numFmtId="0" fontId="57" fillId="0" borderId="0" xfId="0" applyFont="1" applyAlignment="1">
      <alignment horizontal="center" vertical="center" wrapText="1"/>
    </xf>
    <xf numFmtId="0" fontId="57" fillId="0" borderId="0" xfId="0" applyFont="1" applyBorder="1" applyAlignment="1">
      <alignment horizontal="center" vertical="center" wrapText="1"/>
    </xf>
    <xf numFmtId="0" fontId="57" fillId="34" borderId="0" xfId="0" applyFont="1" applyFill="1" applyAlignment="1">
      <alignment horizontal="center" wrapText="1"/>
    </xf>
    <xf numFmtId="169" fontId="57" fillId="0" borderId="0" xfId="0" applyNumberFormat="1" applyFont="1" applyFill="1" applyAlignment="1" applyProtection="1">
      <alignment horizontal="center" vertical="center" wrapText="1"/>
    </xf>
    <xf numFmtId="0" fontId="103" fillId="0" borderId="37" xfId="0" applyNumberFormat="1" applyFont="1" applyBorder="1" applyAlignment="1">
      <alignment horizontal="center" vertical="top" wrapText="1"/>
    </xf>
    <xf numFmtId="0" fontId="103" fillId="0" borderId="30" xfId="0" applyNumberFormat="1" applyFont="1" applyFill="1" applyBorder="1" applyAlignment="1">
      <alignment horizontal="left" vertical="top" wrapText="1" indent="1"/>
    </xf>
    <xf numFmtId="0" fontId="103" fillId="0" borderId="31" xfId="0" applyNumberFormat="1" applyFont="1" applyFill="1" applyBorder="1" applyAlignment="1">
      <alignment horizontal="left" vertical="top" wrapText="1" indent="1"/>
    </xf>
    <xf numFmtId="0" fontId="103" fillId="0" borderId="38" xfId="0" applyNumberFormat="1" applyFont="1" applyFill="1" applyBorder="1" applyAlignment="1">
      <alignment horizontal="left" vertical="top" wrapText="1" indent="1"/>
    </xf>
    <xf numFmtId="0" fontId="103" fillId="0" borderId="39" xfId="0" applyNumberFormat="1" applyFont="1" applyFill="1" applyBorder="1" applyAlignment="1">
      <alignment horizontal="left" vertical="top" wrapText="1" indent="1"/>
    </xf>
    <xf numFmtId="0" fontId="22" fillId="0" borderId="17" xfId="39" applyBorder="1" applyAlignment="1">
      <alignment horizontal="center" vertical="center" wrapText="1"/>
    </xf>
    <xf numFmtId="0" fontId="22" fillId="0" borderId="17" xfId="39" applyBorder="1" applyAlignment="1">
      <alignment horizontal="center" vertical="center"/>
    </xf>
    <xf numFmtId="0" fontId="103" fillId="0" borderId="33" xfId="0" applyNumberFormat="1" applyFont="1" applyFill="1" applyBorder="1" applyAlignment="1">
      <alignment horizontal="left" vertical="top" wrapText="1" indent="1"/>
    </xf>
    <xf numFmtId="0" fontId="103" fillId="0" borderId="34" xfId="0" applyNumberFormat="1" applyFont="1" applyFill="1" applyBorder="1" applyAlignment="1">
      <alignment horizontal="left" vertical="top" wrapText="1" indent="1"/>
    </xf>
    <xf numFmtId="0" fontId="103" fillId="0" borderId="20" xfId="0" applyNumberFormat="1" applyFont="1" applyFill="1" applyBorder="1" applyAlignment="1">
      <alignment horizontal="left" vertical="top" wrapText="1" indent="1"/>
    </xf>
    <xf numFmtId="0" fontId="103" fillId="0" borderId="18" xfId="0" applyNumberFormat="1" applyFont="1" applyFill="1" applyBorder="1" applyAlignment="1">
      <alignment horizontal="left" vertical="top" wrapText="1" indent="1"/>
    </xf>
    <xf numFmtId="0" fontId="103" fillId="0" borderId="32" xfId="0" applyNumberFormat="1" applyFont="1" applyBorder="1" applyAlignment="1">
      <alignment horizontal="center" vertical="top" wrapTex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2 2" xfId="28"/>
    <cellStyle name="Comma 2 2 2" xfId="29"/>
    <cellStyle name="Explanatory Text" xfId="30"/>
    <cellStyle name="Good" xfId="31"/>
    <cellStyle name="Heading 1" xfId="32"/>
    <cellStyle name="Heading 2" xfId="33"/>
    <cellStyle name="Heading 3" xfId="34"/>
    <cellStyle name="Heading 4" xfId="35"/>
    <cellStyle name="Input" xfId="36"/>
    <cellStyle name="Linked Cell" xfId="37"/>
    <cellStyle name="Neutral" xfId="38"/>
    <cellStyle name="Normal 2 2" xfId="39"/>
    <cellStyle name="Normal 2 2 2" xfId="40"/>
    <cellStyle name="Normal_SHEET" xfId="41"/>
    <cellStyle name="Normal_Starco Group - reporting package230108" xfId="42"/>
    <cellStyle name="Note" xfId="43"/>
    <cellStyle name="Output" xfId="44"/>
    <cellStyle name="Percent 2" xfId="45"/>
    <cellStyle name="Title" xfId="46"/>
    <cellStyle name="Total" xfId="47"/>
    <cellStyle name="Warning Text" xfId="48"/>
    <cellStyle name="Гиперссылка" xfId="49" builtinId="8"/>
    <cellStyle name="Обычный" xfId="0" builtinId="0"/>
    <cellStyle name="Финансовый" xfId="50" builtinId="3"/>
  </cellStyles>
  <dxfs count="16">
    <dxf>
      <font>
        <color rgb="FF0070C0"/>
      </font>
      <fill>
        <patternFill>
          <bgColor theme="9" tint="0.79998168889431442"/>
        </patternFill>
      </fill>
    </dxf>
    <dxf>
      <fill>
        <patternFill>
          <bgColor theme="5" tint="0.59996337778862885"/>
        </patternFill>
      </fill>
    </dxf>
    <dxf>
      <font>
        <color rgb="FF0070C0"/>
      </font>
      <fill>
        <patternFill>
          <bgColor theme="5" tint="0.59996337778862885"/>
        </patternFill>
      </fill>
    </dxf>
    <dxf>
      <font>
        <color rgb="FFFF0000"/>
      </font>
      <fill>
        <patternFill>
          <bgColor theme="5" tint="0.59996337778862885"/>
        </patternFill>
      </fill>
    </dxf>
    <dxf>
      <font>
        <color rgb="FF0070C0"/>
      </font>
    </dxf>
    <dxf>
      <font>
        <condense val="0"/>
        <extend val="0"/>
        <color rgb="FF9C0006"/>
      </font>
      <fill>
        <patternFill>
          <bgColor rgb="FFFFC7CE"/>
        </patternFill>
      </fill>
    </dxf>
    <dxf>
      <font>
        <condense val="0"/>
        <extend val="0"/>
        <color rgb="FF9C6500"/>
      </font>
      <fill>
        <patternFill>
          <bgColor rgb="FFFFEB9C"/>
        </patternFill>
      </fill>
    </dxf>
    <dxf>
      <font>
        <color rgb="FFFF0000"/>
      </font>
      <fill>
        <patternFill>
          <bgColor rgb="FFFFFF00"/>
        </patternFill>
      </fill>
    </dxf>
    <dxf>
      <font>
        <color rgb="FFFF0000"/>
      </font>
      <fill>
        <patternFill>
          <bgColor rgb="FFFFFF00"/>
        </patternFill>
      </fill>
    </dxf>
    <dxf>
      <font>
        <color rgb="FF0070C0"/>
      </font>
      <fill>
        <patternFill>
          <bgColor theme="9" tint="0.79998168889431442"/>
        </patternFill>
      </fill>
    </dxf>
    <dxf>
      <fill>
        <patternFill>
          <bgColor theme="5" tint="0.59996337778862885"/>
        </patternFill>
      </fill>
    </dxf>
    <dxf>
      <font>
        <color rgb="FF0070C0"/>
      </font>
      <fill>
        <patternFill>
          <bgColor theme="5" tint="0.59996337778862885"/>
        </patternFill>
      </fill>
    </dxf>
    <dxf>
      <font>
        <color rgb="FFFF0000"/>
      </font>
      <fill>
        <patternFill>
          <bgColor theme="5" tint="0.59996337778862885"/>
        </patternFill>
      </fill>
    </dxf>
    <dxf>
      <font>
        <color rgb="FF0070C0"/>
      </font>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00FF"/>
      <rgbColor rgb="00FFFF00"/>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7"/>
  <sheetViews>
    <sheetView showGridLines="0" topLeftCell="A22" workbookViewId="0">
      <selection activeCell="F39" sqref="F39"/>
    </sheetView>
  </sheetViews>
  <sheetFormatPr defaultColWidth="11.42578125" defaultRowHeight="12.75" x14ac:dyDescent="0.2"/>
  <cols>
    <col min="1" max="1" width="3.42578125" style="638" customWidth="1"/>
    <col min="2" max="2" width="39.7109375" style="638" customWidth="1"/>
    <col min="3" max="3" width="13.85546875" style="638" customWidth="1"/>
    <col min="4" max="4" width="8.5703125" style="638" customWidth="1"/>
    <col min="5" max="5" width="3.42578125" style="1" customWidth="1"/>
    <col min="6" max="6" width="39.7109375" style="1" customWidth="1"/>
    <col min="7" max="7" width="13.85546875" style="1" customWidth="1"/>
    <col min="8" max="8" width="8.5703125" style="1" customWidth="1"/>
    <col min="9" max="16384" width="11.42578125" style="1"/>
  </cols>
  <sheetData>
    <row r="1" spans="1:13" x14ac:dyDescent="0.2">
      <c r="B1" s="652" t="s">
        <v>899</v>
      </c>
      <c r="F1" s="536" t="s">
        <v>900</v>
      </c>
    </row>
    <row r="4" spans="1:13" ht="15.75" x14ac:dyDescent="0.25">
      <c r="A4" s="660" t="s">
        <v>17</v>
      </c>
      <c r="B4" s="660"/>
      <c r="C4" s="660"/>
      <c r="E4" s="661" t="s">
        <v>17</v>
      </c>
      <c r="F4" s="661"/>
      <c r="G4" s="661"/>
    </row>
    <row r="5" spans="1:13" ht="15.75" x14ac:dyDescent="0.25">
      <c r="A5" s="660" t="s">
        <v>18</v>
      </c>
      <c r="B5" s="660"/>
      <c r="C5" s="660"/>
      <c r="E5" s="661" t="s">
        <v>18</v>
      </c>
      <c r="F5" s="661"/>
      <c r="G5" s="661"/>
    </row>
    <row r="6" spans="1:13" ht="15.75" x14ac:dyDescent="0.25">
      <c r="A6" s="660"/>
      <c r="B6" s="660"/>
      <c r="C6" s="660"/>
      <c r="E6" s="661"/>
      <c r="F6" s="661"/>
      <c r="G6" s="661"/>
    </row>
    <row r="7" spans="1:13" ht="15.75" x14ac:dyDescent="0.25">
      <c r="A7" s="660" t="s">
        <v>19</v>
      </c>
      <c r="B7" s="660"/>
      <c r="C7" s="660"/>
      <c r="E7" s="661" t="s">
        <v>19</v>
      </c>
      <c r="F7" s="661"/>
      <c r="G7" s="661"/>
    </row>
    <row r="8" spans="1:13" ht="15.75" x14ac:dyDescent="0.25">
      <c r="A8" s="639"/>
      <c r="B8" s="639"/>
      <c r="C8" s="639"/>
      <c r="E8" s="610"/>
      <c r="F8" s="610"/>
      <c r="G8" s="610"/>
    </row>
    <row r="9" spans="1:13" ht="15.75" x14ac:dyDescent="0.25">
      <c r="A9" s="639"/>
      <c r="B9" s="639"/>
      <c r="C9" s="639"/>
      <c r="E9" s="610"/>
      <c r="F9" s="615" t="s">
        <v>901</v>
      </c>
      <c r="G9" s="618"/>
      <c r="K9" s="653" t="s">
        <v>902</v>
      </c>
      <c r="L9" s="576"/>
      <c r="M9" s="576"/>
    </row>
    <row r="10" spans="1:13" ht="15.75" x14ac:dyDescent="0.25">
      <c r="A10" s="640"/>
      <c r="B10" s="639"/>
      <c r="C10" s="639"/>
      <c r="E10" s="113"/>
      <c r="F10" s="610"/>
      <c r="G10" s="610"/>
    </row>
    <row r="12" spans="1:13" ht="14.25" x14ac:dyDescent="0.2">
      <c r="A12" s="641" t="s">
        <v>20</v>
      </c>
      <c r="B12" s="642"/>
      <c r="C12" s="642"/>
      <c r="D12" s="642"/>
      <c r="E12" s="7" t="s">
        <v>20</v>
      </c>
      <c r="F12" s="3"/>
      <c r="G12" s="3"/>
      <c r="H12" s="3"/>
    </row>
    <row r="13" spans="1:13" x14ac:dyDescent="0.2">
      <c r="B13" s="642"/>
      <c r="C13" s="642"/>
      <c r="D13" s="642"/>
      <c r="F13" s="3"/>
      <c r="G13" s="3"/>
      <c r="H13" s="3"/>
    </row>
    <row r="14" spans="1:13" ht="15" x14ac:dyDescent="0.25">
      <c r="A14" s="641"/>
      <c r="B14" s="643"/>
      <c r="C14" s="644" t="s">
        <v>21</v>
      </c>
      <c r="D14" s="642"/>
      <c r="E14" s="7"/>
      <c r="F14" s="5"/>
      <c r="G14" s="12" t="s">
        <v>21</v>
      </c>
      <c r="H14" s="3"/>
    </row>
    <row r="15" spans="1:13" ht="15" x14ac:dyDescent="0.25">
      <c r="A15" s="641"/>
      <c r="B15" s="643"/>
      <c r="C15" s="644" t="s">
        <v>22</v>
      </c>
      <c r="D15" s="642"/>
      <c r="E15" s="7"/>
      <c r="F15" s="5"/>
      <c r="G15" s="12" t="s">
        <v>22</v>
      </c>
      <c r="H15" s="3"/>
    </row>
    <row r="16" spans="1:13" ht="15" x14ac:dyDescent="0.25">
      <c r="A16" s="641"/>
      <c r="B16" s="643"/>
      <c r="C16" s="644" t="s">
        <v>23</v>
      </c>
      <c r="D16" s="642"/>
      <c r="E16" s="7"/>
      <c r="F16" s="5"/>
      <c r="G16" s="12" t="s">
        <v>23</v>
      </c>
      <c r="H16" s="3"/>
    </row>
    <row r="17" spans="1:16" ht="15" x14ac:dyDescent="0.25">
      <c r="A17" s="644" t="s">
        <v>24</v>
      </c>
      <c r="B17" s="643"/>
      <c r="C17" s="643"/>
      <c r="D17" s="642"/>
      <c r="E17" s="12" t="s">
        <v>24</v>
      </c>
      <c r="F17" s="5"/>
      <c r="G17" s="5"/>
      <c r="H17" s="3"/>
    </row>
    <row r="18" spans="1:16" ht="15" x14ac:dyDescent="0.25">
      <c r="A18" s="643"/>
      <c r="B18" s="643" t="s">
        <v>25</v>
      </c>
      <c r="C18" s="645" t="s">
        <v>623</v>
      </c>
      <c r="D18" s="642"/>
      <c r="E18" s="5"/>
      <c r="F18" s="5" t="s">
        <v>25</v>
      </c>
      <c r="G18" s="114" t="s">
        <v>623</v>
      </c>
      <c r="H18" s="6"/>
    </row>
    <row r="19" spans="1:16" ht="15" x14ac:dyDescent="0.25">
      <c r="A19" s="643"/>
      <c r="B19" s="643" t="s">
        <v>26</v>
      </c>
      <c r="C19" s="645" t="s">
        <v>623</v>
      </c>
      <c r="D19" s="642"/>
      <c r="E19" s="5"/>
      <c r="F19" s="5" t="s">
        <v>26</v>
      </c>
      <c r="G19" s="114" t="s">
        <v>623</v>
      </c>
      <c r="H19" s="6"/>
    </row>
    <row r="20" spans="1:16" ht="15" x14ac:dyDescent="0.25">
      <c r="A20" s="643"/>
      <c r="B20" s="643" t="s">
        <v>27</v>
      </c>
      <c r="C20" s="645" t="s">
        <v>623</v>
      </c>
      <c r="D20" s="642"/>
      <c r="E20" s="5"/>
      <c r="F20" s="5" t="s">
        <v>27</v>
      </c>
      <c r="G20" s="114" t="s">
        <v>623</v>
      </c>
      <c r="H20" s="6"/>
    </row>
    <row r="21" spans="1:16" ht="15" x14ac:dyDescent="0.25">
      <c r="A21" s="644" t="s">
        <v>28</v>
      </c>
      <c r="B21" s="643"/>
      <c r="C21" s="643"/>
      <c r="D21" s="642"/>
      <c r="E21" s="12" t="s">
        <v>28</v>
      </c>
      <c r="F21" s="5"/>
      <c r="G21" s="5"/>
      <c r="H21" s="6"/>
    </row>
    <row r="22" spans="1:16" ht="15" x14ac:dyDescent="0.25">
      <c r="A22" s="643"/>
      <c r="B22" s="643" t="s">
        <v>29</v>
      </c>
      <c r="C22" s="645" t="s">
        <v>623</v>
      </c>
      <c r="D22" s="642"/>
      <c r="E22" s="5"/>
      <c r="F22" s="5" t="s">
        <v>29</v>
      </c>
      <c r="G22" s="114" t="s">
        <v>623</v>
      </c>
      <c r="H22" s="6"/>
    </row>
    <row r="23" spans="1:16" ht="15" x14ac:dyDescent="0.25">
      <c r="A23" s="643"/>
      <c r="B23" s="643" t="s">
        <v>30</v>
      </c>
      <c r="C23" s="645" t="s">
        <v>623</v>
      </c>
      <c r="D23" s="642"/>
      <c r="E23" s="5"/>
      <c r="F23" s="5" t="s">
        <v>30</v>
      </c>
      <c r="G23" s="114" t="s">
        <v>623</v>
      </c>
      <c r="H23" s="6"/>
    </row>
    <row r="24" spans="1:16" ht="15" x14ac:dyDescent="0.25">
      <c r="A24" s="643"/>
      <c r="B24" s="643" t="s">
        <v>31</v>
      </c>
      <c r="C24" s="645" t="s">
        <v>623</v>
      </c>
      <c r="D24" s="642"/>
      <c r="E24" s="5"/>
      <c r="F24" s="5" t="s">
        <v>31</v>
      </c>
      <c r="G24" s="114" t="s">
        <v>623</v>
      </c>
      <c r="H24" s="154"/>
      <c r="I24" s="155"/>
      <c r="J24" s="155"/>
      <c r="K24" s="155"/>
      <c r="L24" s="155"/>
      <c r="M24" s="155"/>
      <c r="N24" s="155"/>
      <c r="O24" s="155"/>
      <c r="P24" s="155"/>
    </row>
    <row r="25" spans="1:16" ht="15" x14ac:dyDescent="0.25">
      <c r="A25" s="643"/>
      <c r="B25" s="643" t="s">
        <v>32</v>
      </c>
      <c r="C25" s="645" t="s">
        <v>623</v>
      </c>
      <c r="D25" s="642"/>
      <c r="E25" s="5"/>
      <c r="F25" s="5" t="s">
        <v>32</v>
      </c>
      <c r="G25" s="114" t="s">
        <v>623</v>
      </c>
      <c r="H25" s="6"/>
    </row>
    <row r="26" spans="1:16" ht="14.25" customHeight="1" x14ac:dyDescent="0.25">
      <c r="A26" s="644" t="s">
        <v>33</v>
      </c>
      <c r="B26" s="643"/>
      <c r="C26" s="643"/>
      <c r="D26" s="642"/>
      <c r="E26" s="12" t="s">
        <v>33</v>
      </c>
      <c r="F26" s="5"/>
      <c r="G26" s="5"/>
      <c r="H26" s="6"/>
    </row>
    <row r="27" spans="1:16" ht="15" x14ac:dyDescent="0.25">
      <c r="A27" s="643"/>
      <c r="B27" s="643" t="s">
        <v>37</v>
      </c>
      <c r="C27" s="645" t="s">
        <v>623</v>
      </c>
      <c r="D27" s="642"/>
      <c r="E27" s="5"/>
      <c r="F27" s="5" t="s">
        <v>37</v>
      </c>
      <c r="G27" s="114" t="s">
        <v>623</v>
      </c>
      <c r="H27" s="6"/>
    </row>
    <row r="28" spans="1:16" ht="15" x14ac:dyDescent="0.25">
      <c r="A28" s="646"/>
      <c r="B28" s="646" t="s">
        <v>34</v>
      </c>
      <c r="C28" s="645" t="s">
        <v>623</v>
      </c>
      <c r="D28" s="642"/>
      <c r="E28"/>
      <c r="F28" t="s">
        <v>34</v>
      </c>
      <c r="G28" s="114" t="s">
        <v>623</v>
      </c>
      <c r="H28" s="6"/>
    </row>
    <row r="29" spans="1:16" ht="15" x14ac:dyDescent="0.25">
      <c r="A29" s="643"/>
      <c r="B29" s="646" t="s">
        <v>35</v>
      </c>
      <c r="C29" s="645" t="s">
        <v>623</v>
      </c>
      <c r="D29" s="642"/>
      <c r="E29" s="5"/>
      <c r="F29" t="s">
        <v>35</v>
      </c>
      <c r="G29" s="114" t="s">
        <v>623</v>
      </c>
      <c r="H29" s="6"/>
    </row>
    <row r="30" spans="1:16" ht="15" x14ac:dyDescent="0.25">
      <c r="A30" s="643"/>
      <c r="B30" s="646" t="s">
        <v>36</v>
      </c>
      <c r="C30" s="645" t="s">
        <v>623</v>
      </c>
      <c r="D30" s="642"/>
      <c r="E30" s="5"/>
      <c r="F30" t="s">
        <v>36</v>
      </c>
      <c r="G30" s="114" t="s">
        <v>623</v>
      </c>
      <c r="H30" s="6"/>
    </row>
    <row r="31" spans="1:16" ht="15" x14ac:dyDescent="0.25">
      <c r="A31" s="647" t="s">
        <v>38</v>
      </c>
      <c r="B31" s="643"/>
      <c r="C31" s="648"/>
      <c r="D31" s="642"/>
      <c r="E31" s="165" t="s">
        <v>38</v>
      </c>
      <c r="F31" s="5"/>
      <c r="G31" s="164"/>
      <c r="H31" s="6"/>
    </row>
    <row r="32" spans="1:16" ht="15" x14ac:dyDescent="0.25">
      <c r="A32" s="647"/>
      <c r="B32" s="643"/>
      <c r="C32" s="648"/>
      <c r="D32" s="642"/>
      <c r="E32" s="165"/>
      <c r="F32" s="5"/>
      <c r="G32" s="164"/>
      <c r="H32" s="6"/>
    </row>
    <row r="33" spans="1:11" ht="15" x14ac:dyDescent="0.25">
      <c r="A33" s="643" t="s">
        <v>927</v>
      </c>
      <c r="B33" s="643"/>
      <c r="C33" s="643"/>
      <c r="D33" s="642"/>
      <c r="E33" s="615" t="s">
        <v>846</v>
      </c>
      <c r="F33" s="615"/>
      <c r="G33" s="615"/>
      <c r="H33" s="6"/>
      <c r="I33" s="653" t="s">
        <v>902</v>
      </c>
      <c r="J33" s="576"/>
      <c r="K33" s="576"/>
    </row>
    <row r="34" spans="1:11" ht="15" x14ac:dyDescent="0.25">
      <c r="A34" s="643"/>
      <c r="B34" s="643"/>
      <c r="C34" s="643"/>
      <c r="D34" s="642"/>
      <c r="E34" s="5"/>
      <c r="F34" s="5"/>
      <c r="G34" s="5"/>
      <c r="H34" s="6"/>
    </row>
    <row r="35" spans="1:11" ht="15" x14ac:dyDescent="0.25">
      <c r="A35" s="643" t="s">
        <v>46</v>
      </c>
      <c r="B35" s="643"/>
      <c r="C35" s="643"/>
      <c r="D35" s="642"/>
      <c r="E35" s="615" t="s">
        <v>845</v>
      </c>
      <c r="F35" s="615"/>
      <c r="G35" s="615"/>
      <c r="H35" s="6"/>
      <c r="I35" s="653" t="s">
        <v>902</v>
      </c>
      <c r="J35" s="576"/>
      <c r="K35" s="576"/>
    </row>
    <row r="36" spans="1:11" ht="14.25" x14ac:dyDescent="0.2">
      <c r="A36" s="649"/>
      <c r="B36" s="650"/>
      <c r="C36" s="650"/>
      <c r="D36" s="650"/>
      <c r="E36" s="13"/>
      <c r="F36" s="11"/>
      <c r="G36" s="11"/>
      <c r="H36" s="9"/>
    </row>
    <row r="37" spans="1:11" ht="14.25" x14ac:dyDescent="0.2">
      <c r="A37" s="651"/>
      <c r="B37" s="651"/>
      <c r="C37" s="651"/>
      <c r="D37" s="651"/>
      <c r="E37" s="8"/>
      <c r="F37" s="8"/>
      <c r="G37" s="8"/>
      <c r="H37" s="105"/>
    </row>
  </sheetData>
  <mergeCells count="8">
    <mergeCell ref="A4:C4"/>
    <mergeCell ref="A6:C6"/>
    <mergeCell ref="A7:C7"/>
    <mergeCell ref="A5:C5"/>
    <mergeCell ref="E4:G4"/>
    <mergeCell ref="E5:G5"/>
    <mergeCell ref="E6:G6"/>
    <mergeCell ref="E7:G7"/>
  </mergeCells>
  <phoneticPr fontId="0" type="noConversion"/>
  <hyperlinks>
    <hyperlink ref="A23:B23" location="Vad_zin_!A1" tooltip="Vadības ziņojums" display="Vadības ziņojums"/>
    <hyperlink ref="B26" location="Bil_A!A1" tooltip="Aktīvs" display="aktīvs"/>
    <hyperlink ref="D33:E33" location="Pielik_metodes!A1" tooltip="Pielietotās metodes" display="pielietotās metodes"/>
    <hyperlink ref="D34:F34" location="NA!A1" tooltip="Peļņas vai zaudējumu aprēķins" display="peļņas vai zaudējumu aprēķins"/>
    <hyperlink ref="E23:F23" location="Vad_zin_!A1" tooltip="Vadības ziņojums" display="Vadības ziņojums"/>
    <hyperlink ref="F26" location="Bil_A!A1" tooltip="Aktīvs" display="aktīvs"/>
    <hyperlink ref="E35" location="Pielik_metodes!A1" tooltip="Pielietotās metodes" display="pielietotās metodes"/>
    <hyperlink ref="F9" location="Pielik_metodes!A1" tooltip="Pielietotās metodes" display="pielietotās metodes"/>
  </hyperlinks>
  <printOptions horizontalCentered="1" verticalCentered="1" gridLinesSet="0"/>
  <pageMargins left="0.74803149606299213" right="0.74803149606299213" top="0.98425196850393704" bottom="0.98425196850393704" header="0.51181102362204722" footer="0.51181102362204722"/>
  <pageSetup orientation="portrait" blackAndWhite="1" horizontalDpi="1200" verticalDpi="1200" r:id="rId1"/>
  <headerFooter alignWithMargins="0">
    <oddFooter>&amp;C&amp;"Times New Roman,Обычный"&amp;P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K57"/>
  <sheetViews>
    <sheetView showGridLines="0" topLeftCell="A7" workbookViewId="0">
      <selection activeCell="G19" sqref="G19"/>
    </sheetView>
  </sheetViews>
  <sheetFormatPr defaultColWidth="11.42578125" defaultRowHeight="12.75" x14ac:dyDescent="0.2"/>
  <cols>
    <col min="1" max="1" width="26" style="1" customWidth="1"/>
    <col min="2" max="2" width="12" style="1" customWidth="1"/>
    <col min="3" max="3" width="11.7109375" style="1" customWidth="1"/>
    <col min="4" max="4" width="11.5703125" style="1" customWidth="1"/>
    <col min="5" max="5" width="11" style="1" customWidth="1"/>
    <col min="6" max="6" width="12" style="1" customWidth="1"/>
    <col min="7" max="7" width="11.140625" style="1" customWidth="1"/>
    <col min="8" max="8" width="12.7109375" style="1" customWidth="1"/>
    <col min="9" max="9" width="12.140625" style="1" customWidth="1"/>
    <col min="10" max="10" width="10.28515625" style="1" customWidth="1"/>
    <col min="11" max="16384" width="11.42578125" style="1"/>
  </cols>
  <sheetData>
    <row r="1" spans="1:11" ht="14.25" x14ac:dyDescent="0.2">
      <c r="A1" s="113">
        <f>'о компании'!$B$4</f>
        <v>0</v>
      </c>
      <c r="H1" s="616" t="s">
        <v>857</v>
      </c>
      <c r="I1" s="616"/>
      <c r="J1" s="616"/>
      <c r="K1" s="616"/>
    </row>
    <row r="2" spans="1:11" ht="13.5" customHeight="1" x14ac:dyDescent="0.2">
      <c r="A2" s="43" t="s">
        <v>156</v>
      </c>
      <c r="B2" s="42"/>
      <c r="C2" s="42"/>
      <c r="D2" s="42"/>
      <c r="E2" s="42"/>
      <c r="F2" s="42"/>
      <c r="G2" s="42"/>
      <c r="H2" s="42"/>
      <c r="I2" s="666"/>
      <c r="J2" s="666"/>
    </row>
    <row r="3" spans="1:11" ht="15" customHeight="1" x14ac:dyDescent="0.2">
      <c r="A3" s="43"/>
      <c r="B3" s="44"/>
      <c r="C3" s="44"/>
      <c r="D3" s="44"/>
      <c r="G3" s="2"/>
      <c r="H3" s="3"/>
    </row>
    <row r="4" spans="1:11" x14ac:dyDescent="0.2">
      <c r="A4" s="24"/>
      <c r="B4" s="3"/>
      <c r="C4" s="3"/>
      <c r="D4" s="3"/>
      <c r="E4" s="3"/>
      <c r="F4" s="3"/>
      <c r="G4" s="3"/>
      <c r="H4" s="3"/>
      <c r="I4" s="4"/>
    </row>
    <row r="5" spans="1:11" ht="66.75" customHeight="1" x14ac:dyDescent="0.2">
      <c r="A5" s="24"/>
      <c r="B5" s="45" t="s">
        <v>129</v>
      </c>
      <c r="C5" s="142" t="s">
        <v>157</v>
      </c>
      <c r="D5" s="142" t="s">
        <v>158</v>
      </c>
      <c r="E5" s="142" t="s">
        <v>159</v>
      </c>
      <c r="F5" s="142" t="s">
        <v>160</v>
      </c>
      <c r="G5" s="142" t="s">
        <v>161</v>
      </c>
      <c r="H5" s="142" t="s">
        <v>137</v>
      </c>
    </row>
    <row r="6" spans="1:11" x14ac:dyDescent="0.2">
      <c r="A6" s="24"/>
      <c r="B6" s="125" t="s">
        <v>427</v>
      </c>
      <c r="C6" s="125" t="s">
        <v>427</v>
      </c>
      <c r="D6" s="125" t="s">
        <v>427</v>
      </c>
      <c r="E6" s="125" t="s">
        <v>427</v>
      </c>
      <c r="F6" s="125" t="s">
        <v>427</v>
      </c>
      <c r="G6" s="125" t="s">
        <v>427</v>
      </c>
      <c r="H6" s="125" t="s">
        <v>427</v>
      </c>
    </row>
    <row r="7" spans="1:11" x14ac:dyDescent="0.2">
      <c r="A7" s="24"/>
      <c r="B7" s="46"/>
      <c r="C7" s="46"/>
      <c r="D7" s="46"/>
      <c r="E7" s="46"/>
      <c r="F7" s="46"/>
      <c r="G7" s="46"/>
      <c r="H7" s="46"/>
    </row>
    <row r="8" spans="1:11" s="19" customFormat="1" ht="12.75" customHeight="1" x14ac:dyDescent="0.2">
      <c r="A8" s="104">
        <v>40908</v>
      </c>
      <c r="B8" s="145">
        <v>0</v>
      </c>
      <c r="C8" s="145"/>
      <c r="D8" s="145"/>
      <c r="E8" s="145"/>
      <c r="F8" s="145">
        <v>0</v>
      </c>
      <c r="G8" s="145"/>
      <c r="H8" s="146">
        <f t="shared" ref="H8:H21" si="0">SUM(B8:G8)</f>
        <v>0</v>
      </c>
    </row>
    <row r="9" spans="1:11" ht="13.5" customHeight="1" x14ac:dyDescent="0.2">
      <c r="A9" s="47" t="s">
        <v>162</v>
      </c>
      <c r="B9" s="41"/>
      <c r="C9" s="41"/>
      <c r="D9" s="41"/>
      <c r="E9" s="41"/>
      <c r="F9" s="41"/>
      <c r="G9" s="41"/>
      <c r="H9" s="143">
        <f t="shared" si="0"/>
        <v>0</v>
      </c>
    </row>
    <row r="10" spans="1:11" ht="13.5" customHeight="1" x14ac:dyDescent="0.2">
      <c r="A10" s="47" t="s">
        <v>161</v>
      </c>
      <c r="B10" s="41"/>
      <c r="C10" s="41"/>
      <c r="D10" s="41"/>
      <c r="E10" s="41"/>
      <c r="F10" s="41"/>
      <c r="G10" s="41">
        <v>0</v>
      </c>
      <c r="H10" s="143">
        <f t="shared" si="0"/>
        <v>0</v>
      </c>
    </row>
    <row r="11" spans="1:11" ht="30" customHeight="1" x14ac:dyDescent="0.2">
      <c r="A11" s="13" t="s">
        <v>163</v>
      </c>
      <c r="B11" s="41"/>
      <c r="C11" s="41"/>
      <c r="D11" s="41"/>
      <c r="E11" s="41"/>
      <c r="F11" s="41"/>
      <c r="G11" s="41"/>
      <c r="H11" s="143">
        <f t="shared" si="0"/>
        <v>0</v>
      </c>
    </row>
    <row r="12" spans="1:11" ht="26.25" customHeight="1" x14ac:dyDescent="0.2">
      <c r="A12" s="13" t="s">
        <v>164</v>
      </c>
      <c r="B12" s="41"/>
      <c r="C12" s="41"/>
      <c r="D12" s="41"/>
      <c r="E12" s="41"/>
      <c r="F12" s="41"/>
      <c r="G12" s="41"/>
      <c r="H12" s="143">
        <f t="shared" si="0"/>
        <v>0</v>
      </c>
    </row>
    <row r="13" spans="1:11" ht="39" customHeight="1" x14ac:dyDescent="0.2">
      <c r="A13" s="13" t="s">
        <v>165</v>
      </c>
      <c r="B13" s="41"/>
      <c r="C13" s="41"/>
      <c r="D13" s="41"/>
      <c r="E13" s="41"/>
      <c r="F13" s="41"/>
      <c r="G13" s="41"/>
      <c r="H13" s="143">
        <f t="shared" si="0"/>
        <v>0</v>
      </c>
    </row>
    <row r="14" spans="1:11" x14ac:dyDescent="0.2">
      <c r="A14" s="11" t="s">
        <v>415</v>
      </c>
      <c r="B14" s="41"/>
      <c r="C14" s="41"/>
      <c r="D14" s="41"/>
      <c r="E14" s="41"/>
      <c r="F14" s="41"/>
      <c r="G14" s="41"/>
      <c r="H14" s="143">
        <f t="shared" si="0"/>
        <v>0</v>
      </c>
    </row>
    <row r="15" spans="1:11" x14ac:dyDescent="0.2">
      <c r="A15" s="104">
        <f>'о компании'!B19</f>
        <v>41274</v>
      </c>
      <c r="B15" s="144">
        <f t="shared" ref="B15:G15" si="1">SUM(B8:B14)</f>
        <v>0</v>
      </c>
      <c r="C15" s="144">
        <f t="shared" si="1"/>
        <v>0</v>
      </c>
      <c r="D15" s="144">
        <f t="shared" si="1"/>
        <v>0</v>
      </c>
      <c r="E15" s="144">
        <f t="shared" si="1"/>
        <v>0</v>
      </c>
      <c r="F15" s="144">
        <f t="shared" si="1"/>
        <v>0</v>
      </c>
      <c r="G15" s="144">
        <f t="shared" si="1"/>
        <v>0</v>
      </c>
      <c r="H15" s="144">
        <f>SUM(B15:G15)</f>
        <v>0</v>
      </c>
    </row>
    <row r="16" spans="1:11" ht="13.5" customHeight="1" x14ac:dyDescent="0.2">
      <c r="A16" s="47" t="s">
        <v>162</v>
      </c>
      <c r="B16" s="41"/>
      <c r="C16" s="41"/>
      <c r="D16" s="41"/>
      <c r="E16" s="41"/>
      <c r="F16" s="41">
        <v>0</v>
      </c>
      <c r="G16" s="41">
        <v>0</v>
      </c>
      <c r="H16" s="143">
        <f t="shared" si="0"/>
        <v>0</v>
      </c>
    </row>
    <row r="17" spans="1:10" ht="13.5" customHeight="1" x14ac:dyDescent="0.2">
      <c r="A17" s="47" t="s">
        <v>161</v>
      </c>
      <c r="B17" s="41"/>
      <c r="C17" s="41"/>
      <c r="D17" s="41"/>
      <c r="E17" s="41"/>
      <c r="F17" s="41"/>
      <c r="G17" s="41">
        <v>0</v>
      </c>
      <c r="H17" s="143">
        <f>SUM(B17:G17)</f>
        <v>0</v>
      </c>
      <c r="I17" s="182"/>
      <c r="J17" s="535"/>
    </row>
    <row r="18" spans="1:10" ht="13.5" customHeight="1" x14ac:dyDescent="0.2">
      <c r="A18" s="13" t="s">
        <v>163</v>
      </c>
      <c r="B18" s="41"/>
      <c r="C18" s="41"/>
      <c r="D18" s="41"/>
      <c r="E18" s="41"/>
      <c r="F18" s="41"/>
      <c r="G18" s="41"/>
      <c r="H18" s="143">
        <f t="shared" si="0"/>
        <v>0</v>
      </c>
      <c r="I18" s="182"/>
      <c r="J18" s="182"/>
    </row>
    <row r="19" spans="1:10" ht="26.25" customHeight="1" x14ac:dyDescent="0.2">
      <c r="A19" s="13" t="s">
        <v>164</v>
      </c>
      <c r="B19" s="41"/>
      <c r="C19" s="41"/>
      <c r="D19" s="41"/>
      <c r="E19" s="41"/>
      <c r="F19" s="41"/>
      <c r="G19" s="41"/>
      <c r="H19" s="143">
        <f t="shared" si="0"/>
        <v>0</v>
      </c>
      <c r="I19" s="182"/>
      <c r="J19" s="182"/>
    </row>
    <row r="20" spans="1:10" ht="26.25" customHeight="1" x14ac:dyDescent="0.2">
      <c r="A20" s="13" t="s">
        <v>165</v>
      </c>
      <c r="B20" s="41"/>
      <c r="C20" s="41"/>
      <c r="D20" s="41"/>
      <c r="E20" s="41"/>
      <c r="F20" s="41"/>
      <c r="G20" s="41"/>
      <c r="H20" s="143">
        <f t="shared" si="0"/>
        <v>0</v>
      </c>
      <c r="I20" s="182"/>
      <c r="J20" s="182"/>
    </row>
    <row r="21" spans="1:10" ht="13.5" customHeight="1" x14ac:dyDescent="0.2">
      <c r="A21" s="11" t="s">
        <v>415</v>
      </c>
      <c r="B21" s="41"/>
      <c r="C21" s="41"/>
      <c r="D21" s="41"/>
      <c r="E21" s="41"/>
      <c r="F21" s="41"/>
      <c r="G21" s="41"/>
      <c r="H21" s="143">
        <f t="shared" si="0"/>
        <v>0</v>
      </c>
      <c r="I21" s="182"/>
      <c r="J21" s="182"/>
    </row>
    <row r="22" spans="1:10" x14ac:dyDescent="0.2">
      <c r="A22" s="104">
        <f>'о компании'!B18</f>
        <v>41639</v>
      </c>
      <c r="B22" s="144">
        <f>SUM(B15:B21)</f>
        <v>0</v>
      </c>
      <c r="C22" s="144">
        <f t="shared" ref="C22:G22" si="2">SUM(C15:C21)</f>
        <v>0</v>
      </c>
      <c r="D22" s="144">
        <f t="shared" si="2"/>
        <v>0</v>
      </c>
      <c r="E22" s="144">
        <f t="shared" si="2"/>
        <v>0</v>
      </c>
      <c r="F22" s="144">
        <f t="shared" si="2"/>
        <v>0</v>
      </c>
      <c r="G22" s="144">
        <f t="shared" si="2"/>
        <v>0</v>
      </c>
      <c r="H22" s="144">
        <f>SUM(B22:G22)</f>
        <v>0</v>
      </c>
      <c r="I22" s="535"/>
      <c r="J22" s="182"/>
    </row>
    <row r="25" spans="1:10" ht="15" x14ac:dyDescent="0.25">
      <c r="A25" s="5" t="s">
        <v>927</v>
      </c>
    </row>
    <row r="26" spans="1:10" ht="15" x14ac:dyDescent="0.25">
      <c r="A26" s="5"/>
    </row>
    <row r="27" spans="1:10" ht="15" x14ac:dyDescent="0.25">
      <c r="A27" s="5" t="s">
        <v>46</v>
      </c>
    </row>
    <row r="31" spans="1:10" ht="15" x14ac:dyDescent="0.25">
      <c r="A31" s="615" t="s">
        <v>854</v>
      </c>
    </row>
    <row r="32" spans="1:10" ht="13.5" customHeight="1" x14ac:dyDescent="0.2">
      <c r="A32" s="43" t="s">
        <v>156</v>
      </c>
      <c r="B32" s="42"/>
      <c r="C32" s="42"/>
      <c r="D32" s="42"/>
      <c r="E32" s="42"/>
      <c r="F32" s="42"/>
      <c r="G32" s="42"/>
      <c r="H32" s="42"/>
      <c r="I32" s="666"/>
      <c r="J32" s="666"/>
    </row>
    <row r="33" spans="1:10" ht="15" customHeight="1" x14ac:dyDescent="0.2">
      <c r="A33" s="43"/>
      <c r="B33" s="609"/>
      <c r="C33" s="609"/>
      <c r="D33" s="609"/>
      <c r="G33" s="2"/>
      <c r="H33" s="3"/>
    </row>
    <row r="34" spans="1:10" x14ac:dyDescent="0.2">
      <c r="A34" s="24"/>
      <c r="B34" s="3"/>
      <c r="C34" s="3"/>
      <c r="D34" s="3"/>
      <c r="E34" s="3"/>
      <c r="F34" s="3"/>
      <c r="G34" s="3"/>
      <c r="H34" s="3"/>
      <c r="I34" s="4"/>
    </row>
    <row r="35" spans="1:10" ht="66.75" customHeight="1" x14ac:dyDescent="0.2">
      <c r="A35" s="24"/>
      <c r="B35" s="45" t="s">
        <v>129</v>
      </c>
      <c r="C35" s="142" t="s">
        <v>157</v>
      </c>
      <c r="D35" s="142" t="s">
        <v>158</v>
      </c>
      <c r="E35" s="142" t="s">
        <v>159</v>
      </c>
      <c r="F35" s="142" t="s">
        <v>160</v>
      </c>
      <c r="G35" s="142" t="s">
        <v>161</v>
      </c>
      <c r="H35" s="142" t="s">
        <v>137</v>
      </c>
    </row>
    <row r="36" spans="1:10" x14ac:dyDescent="0.2">
      <c r="A36" s="24"/>
      <c r="B36" s="125" t="s">
        <v>427</v>
      </c>
      <c r="C36" s="125" t="s">
        <v>427</v>
      </c>
      <c r="D36" s="125" t="s">
        <v>427</v>
      </c>
      <c r="E36" s="125" t="s">
        <v>427</v>
      </c>
      <c r="F36" s="125" t="s">
        <v>427</v>
      </c>
      <c r="G36" s="125" t="s">
        <v>427</v>
      </c>
      <c r="H36" s="125" t="s">
        <v>427</v>
      </c>
    </row>
    <row r="37" spans="1:10" x14ac:dyDescent="0.2">
      <c r="A37" s="24"/>
      <c r="B37" s="46"/>
      <c r="C37" s="46"/>
      <c r="D37" s="46"/>
      <c r="E37" s="46"/>
      <c r="F37" s="46"/>
      <c r="G37" s="46"/>
      <c r="H37" s="46"/>
    </row>
    <row r="38" spans="1:10" s="19" customFormat="1" ht="76.5" x14ac:dyDescent="0.2">
      <c r="A38" s="624" t="s">
        <v>859</v>
      </c>
      <c r="B38" s="625" t="s">
        <v>861</v>
      </c>
      <c r="C38" s="625"/>
      <c r="D38" s="625"/>
      <c r="E38" s="625"/>
      <c r="F38" s="625" t="s">
        <v>862</v>
      </c>
      <c r="G38" s="625"/>
      <c r="H38" s="626" t="s">
        <v>863</v>
      </c>
    </row>
    <row r="39" spans="1:10" ht="25.5" x14ac:dyDescent="0.2">
      <c r="A39" s="47" t="s">
        <v>162</v>
      </c>
      <c r="B39" s="41"/>
      <c r="C39" s="41"/>
      <c r="D39" s="41"/>
      <c r="E39" s="41"/>
      <c r="F39" s="41"/>
      <c r="G39" s="41"/>
      <c r="H39" s="626" t="s">
        <v>863</v>
      </c>
    </row>
    <row r="40" spans="1:10" ht="89.25" x14ac:dyDescent="0.2">
      <c r="A40" s="47" t="s">
        <v>161</v>
      </c>
      <c r="B40" s="41"/>
      <c r="C40" s="41"/>
      <c r="D40" s="41"/>
      <c r="E40" s="41"/>
      <c r="F40" s="41"/>
      <c r="G40" s="627" t="s">
        <v>866</v>
      </c>
      <c r="H40" s="626" t="s">
        <v>863</v>
      </c>
    </row>
    <row r="41" spans="1:10" ht="25.5" x14ac:dyDescent="0.2">
      <c r="A41" s="13" t="s">
        <v>163</v>
      </c>
      <c r="B41" s="41"/>
      <c r="C41" s="41"/>
      <c r="D41" s="41"/>
      <c r="E41" s="41"/>
      <c r="F41" s="41"/>
      <c r="G41" s="41"/>
      <c r="H41" s="626" t="s">
        <v>863</v>
      </c>
    </row>
    <row r="42" spans="1:10" ht="25.5" x14ac:dyDescent="0.2">
      <c r="A42" s="13" t="s">
        <v>164</v>
      </c>
      <c r="B42" s="41"/>
      <c r="C42" s="41"/>
      <c r="D42" s="41"/>
      <c r="E42" s="41"/>
      <c r="F42" s="41"/>
      <c r="G42" s="41"/>
      <c r="H42" s="626" t="s">
        <v>863</v>
      </c>
    </row>
    <row r="43" spans="1:10" ht="38.25" x14ac:dyDescent="0.2">
      <c r="A43" s="13" t="s">
        <v>165</v>
      </c>
      <c r="B43" s="41"/>
      <c r="C43" s="41"/>
      <c r="D43" s="41"/>
      <c r="E43" s="41"/>
      <c r="F43" s="41"/>
      <c r="G43" s="41"/>
      <c r="H43" s="626" t="s">
        <v>863</v>
      </c>
    </row>
    <row r="44" spans="1:10" ht="25.5" x14ac:dyDescent="0.2">
      <c r="A44" s="11" t="s">
        <v>415</v>
      </c>
      <c r="B44" s="41"/>
      <c r="C44" s="41"/>
      <c r="D44" s="41"/>
      <c r="E44" s="41"/>
      <c r="F44" s="41"/>
      <c r="G44" s="41"/>
      <c r="H44" s="626" t="s">
        <v>863</v>
      </c>
    </row>
    <row r="45" spans="1:10" ht="88.5" customHeight="1" x14ac:dyDescent="0.2">
      <c r="A45" s="624" t="s">
        <v>858</v>
      </c>
      <c r="B45" s="628" t="s">
        <v>864</v>
      </c>
      <c r="C45" s="628" t="s">
        <v>864</v>
      </c>
      <c r="D45" s="628" t="s">
        <v>864</v>
      </c>
      <c r="E45" s="628" t="s">
        <v>864</v>
      </c>
      <c r="F45" s="628" t="s">
        <v>864</v>
      </c>
      <c r="G45" s="628" t="s">
        <v>864</v>
      </c>
      <c r="H45" s="628" t="s">
        <v>864</v>
      </c>
    </row>
    <row r="46" spans="1:10" ht="114.75" x14ac:dyDescent="0.2">
      <c r="A46" s="47" t="s">
        <v>162</v>
      </c>
      <c r="B46" s="41"/>
      <c r="C46" s="41"/>
      <c r="D46" s="41"/>
      <c r="E46" s="41"/>
      <c r="F46" s="627" t="s">
        <v>866</v>
      </c>
      <c r="G46" s="627" t="s">
        <v>867</v>
      </c>
      <c r="H46" s="626" t="s">
        <v>863</v>
      </c>
    </row>
    <row r="47" spans="1:10" ht="76.5" x14ac:dyDescent="0.2">
      <c r="A47" s="47" t="s">
        <v>161</v>
      </c>
      <c r="B47" s="41"/>
      <c r="C47" s="41"/>
      <c r="D47" s="41"/>
      <c r="E47" s="41"/>
      <c r="F47" s="41"/>
      <c r="G47" s="627" t="s">
        <v>868</v>
      </c>
      <c r="H47" s="626" t="s">
        <v>863</v>
      </c>
      <c r="I47" s="182"/>
      <c r="J47" s="535"/>
    </row>
    <row r="48" spans="1:10" ht="25.5" x14ac:dyDescent="0.2">
      <c r="A48" s="13" t="s">
        <v>163</v>
      </c>
      <c r="B48" s="41"/>
      <c r="C48" s="41"/>
      <c r="D48" s="41"/>
      <c r="E48" s="41"/>
      <c r="F48" s="41"/>
      <c r="G48" s="41"/>
      <c r="H48" s="626" t="s">
        <v>863</v>
      </c>
      <c r="I48" s="182"/>
      <c r="J48" s="182"/>
    </row>
    <row r="49" spans="1:10" ht="25.5" x14ac:dyDescent="0.2">
      <c r="A49" s="13" t="s">
        <v>164</v>
      </c>
      <c r="B49" s="41"/>
      <c r="C49" s="41"/>
      <c r="D49" s="41"/>
      <c r="E49" s="41"/>
      <c r="F49" s="41"/>
      <c r="G49" s="41"/>
      <c r="H49" s="626" t="s">
        <v>863</v>
      </c>
      <c r="I49" s="182"/>
      <c r="J49" s="182"/>
    </row>
    <row r="50" spans="1:10" ht="38.25" x14ac:dyDescent="0.2">
      <c r="A50" s="13" t="s">
        <v>165</v>
      </c>
      <c r="B50" s="41"/>
      <c r="C50" s="41"/>
      <c r="D50" s="41"/>
      <c r="E50" s="41"/>
      <c r="F50" s="41"/>
      <c r="G50" s="41"/>
      <c r="H50" s="626" t="s">
        <v>863</v>
      </c>
      <c r="I50" s="182"/>
      <c r="J50" s="182"/>
    </row>
    <row r="51" spans="1:10" ht="25.5" x14ac:dyDescent="0.2">
      <c r="A51" s="11" t="s">
        <v>415</v>
      </c>
      <c r="B51" s="41"/>
      <c r="C51" s="41"/>
      <c r="D51" s="41"/>
      <c r="E51" s="41"/>
      <c r="F51" s="41"/>
      <c r="G51" s="41"/>
      <c r="H51" s="626" t="s">
        <v>863</v>
      </c>
      <c r="I51" s="182"/>
      <c r="J51" s="182"/>
    </row>
    <row r="52" spans="1:10" ht="89.25" x14ac:dyDescent="0.2">
      <c r="A52" s="624" t="s">
        <v>860</v>
      </c>
      <c r="B52" s="625" t="s">
        <v>865</v>
      </c>
      <c r="C52" s="625" t="s">
        <v>865</v>
      </c>
      <c r="D52" s="625" t="s">
        <v>865</v>
      </c>
      <c r="E52" s="625" t="s">
        <v>865</v>
      </c>
      <c r="F52" s="625" t="s">
        <v>865</v>
      </c>
      <c r="G52" s="625" t="s">
        <v>865</v>
      </c>
      <c r="H52" s="625" t="s">
        <v>865</v>
      </c>
      <c r="I52" s="535"/>
      <c r="J52" s="182"/>
    </row>
    <row r="55" spans="1:10" ht="15" x14ac:dyDescent="0.25">
      <c r="A55" s="615" t="s">
        <v>846</v>
      </c>
    </row>
    <row r="56" spans="1:10" ht="15" x14ac:dyDescent="0.25">
      <c r="A56" s="5"/>
    </row>
    <row r="57" spans="1:10" ht="15" x14ac:dyDescent="0.25">
      <c r="A57" s="615" t="s">
        <v>845</v>
      </c>
    </row>
  </sheetData>
  <mergeCells count="2">
    <mergeCell ref="I2:J2"/>
    <mergeCell ref="I32:J32"/>
  </mergeCells>
  <phoneticPr fontId="0" type="noConversion"/>
  <hyperlinks>
    <hyperlink ref="C5" location="'Parejie pielikumi BILANCEI'!A1" tooltip="Apskatīt pielikumu šim postenim" display="a) likumā noteiktās rezerves"/>
    <hyperlink ref="C35" location="'Parejie pielikumi BILANCEI'!A1" tooltip="Apskatīt pielikumu šim postenim" display="a) likumā noteiktās rezerves"/>
    <hyperlink ref="A55" location="Pielik_metodes!A1" tooltip="Pielietotās metodes" display="pielietotās metodes"/>
    <hyperlink ref="A56" location="NA!A1" tooltip="Peļņas vai zaudējumu aprēķins" display="peļņas vai zaudējumu aprēķins"/>
    <hyperlink ref="A57" location="Pielik_metodes!A1" tooltip="Pielietotās metodes" display="pielietotās metodes"/>
    <hyperlink ref="A31" location="Pielik_metodes!A1" tooltip="Pielietotās metodes" display="pielietotās metodes"/>
  </hyperlinks>
  <printOptions horizontalCentered="1" gridLinesSet="0"/>
  <pageMargins left="1.1811023622047245" right="0.59055118110236227" top="0.78740157480314965" bottom="0.98425196850393704" header="0.51181102362204722" footer="0.51181102362204722"/>
  <pageSetup scale="81" orientation="portrait" blackAndWhite="1" horizontalDpi="1200" verticalDpi="1200" r:id="rId1"/>
  <headerFooter alignWithMargins="0">
    <oddFooter>&amp;C&amp;"Times New Roman,Обычный"8</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zoomScale="90" zoomScaleNormal="90" workbookViewId="0">
      <selection activeCell="B48" sqref="B48"/>
    </sheetView>
  </sheetViews>
  <sheetFormatPr defaultRowHeight="12.75" x14ac:dyDescent="0.2"/>
  <cols>
    <col min="1" max="1" width="9.140625" style="168"/>
    <col min="2" max="2" width="9.85546875" style="168" customWidth="1"/>
    <col min="3" max="3" width="9.140625" style="168"/>
    <col min="4" max="4" width="12" style="168" customWidth="1"/>
    <col min="5" max="16384" width="9.140625" style="168"/>
  </cols>
  <sheetData>
    <row r="1" spans="1:1" x14ac:dyDescent="0.2">
      <c r="A1" s="167" t="s">
        <v>166</v>
      </c>
    </row>
    <row r="2" spans="1:1" x14ac:dyDescent="0.2">
      <c r="A2" s="169" t="s">
        <v>167</v>
      </c>
    </row>
    <row r="3" spans="1:1" x14ac:dyDescent="0.2">
      <c r="A3" s="169" t="s">
        <v>168</v>
      </c>
    </row>
    <row r="4" spans="1:1" x14ac:dyDescent="0.2">
      <c r="A4" s="169" t="s">
        <v>169</v>
      </c>
    </row>
    <row r="6" spans="1:1" x14ac:dyDescent="0.2">
      <c r="A6" s="167" t="s">
        <v>170</v>
      </c>
    </row>
    <row r="7" spans="1:1" x14ac:dyDescent="0.2">
      <c r="A7" s="169" t="s">
        <v>173</v>
      </c>
    </row>
    <row r="8" spans="1:1" x14ac:dyDescent="0.2">
      <c r="A8" s="169" t="s">
        <v>171</v>
      </c>
    </row>
    <row r="9" spans="1:1" x14ac:dyDescent="0.2">
      <c r="A9" s="169" t="s">
        <v>172</v>
      </c>
    </row>
    <row r="10" spans="1:1" x14ac:dyDescent="0.2">
      <c r="A10" s="169"/>
    </row>
    <row r="11" spans="1:1" x14ac:dyDescent="0.2">
      <c r="A11" s="167" t="s">
        <v>121</v>
      </c>
    </row>
    <row r="12" spans="1:1" x14ac:dyDescent="0.2">
      <c r="A12" s="169" t="s">
        <v>196</v>
      </c>
    </row>
    <row r="14" spans="1:1" x14ac:dyDescent="0.2">
      <c r="A14" s="170" t="s">
        <v>113</v>
      </c>
    </row>
    <row r="15" spans="1:1" x14ac:dyDescent="0.2">
      <c r="A15" s="169" t="s">
        <v>198</v>
      </c>
    </row>
    <row r="16" spans="1:1" x14ac:dyDescent="0.2">
      <c r="A16" s="169" t="s">
        <v>197</v>
      </c>
    </row>
    <row r="18" spans="1:1" x14ac:dyDescent="0.2">
      <c r="A18" s="171" t="s">
        <v>109</v>
      </c>
    </row>
    <row r="19" spans="1:1" x14ac:dyDescent="0.2">
      <c r="A19" s="169" t="s">
        <v>199</v>
      </c>
    </row>
    <row r="20" spans="1:1" x14ac:dyDescent="0.2">
      <c r="A20" s="169" t="s">
        <v>200</v>
      </c>
    </row>
    <row r="21" spans="1:1" x14ac:dyDescent="0.2">
      <c r="A21" s="167"/>
    </row>
    <row r="22" spans="1:1" x14ac:dyDescent="0.2">
      <c r="A22" s="167" t="s">
        <v>201</v>
      </c>
    </row>
    <row r="23" spans="1:1" x14ac:dyDescent="0.2">
      <c r="A23" s="169" t="s">
        <v>202</v>
      </c>
    </row>
    <row r="24" spans="1:1" x14ac:dyDescent="0.2">
      <c r="A24" s="169" t="s">
        <v>203</v>
      </c>
    </row>
    <row r="25" spans="1:1" x14ac:dyDescent="0.2">
      <c r="A25" s="172" t="s">
        <v>204</v>
      </c>
    </row>
    <row r="27" spans="1:1" x14ac:dyDescent="0.2">
      <c r="A27" s="169"/>
    </row>
    <row r="28" spans="1:1" x14ac:dyDescent="0.2">
      <c r="A28" s="167" t="s">
        <v>205</v>
      </c>
    </row>
    <row r="29" spans="1:1" x14ac:dyDescent="0.2">
      <c r="A29" s="169" t="s">
        <v>206</v>
      </c>
    </row>
    <row r="30" spans="1:1" x14ac:dyDescent="0.2">
      <c r="A30" s="169" t="s">
        <v>207</v>
      </c>
    </row>
    <row r="31" spans="1:1" x14ac:dyDescent="0.2">
      <c r="A31" s="241" t="s">
        <v>208</v>
      </c>
    </row>
    <row r="33" spans="1:1" x14ac:dyDescent="0.2">
      <c r="A33" s="167" t="s">
        <v>88</v>
      </c>
    </row>
    <row r="34" spans="1:1" ht="13.5" customHeight="1" x14ac:dyDescent="0.2">
      <c r="A34" s="169" t="s">
        <v>209</v>
      </c>
    </row>
    <row r="35" spans="1:1" x14ac:dyDescent="0.2">
      <c r="A35" s="241" t="s">
        <v>210</v>
      </c>
    </row>
    <row r="36" spans="1:1" x14ac:dyDescent="0.2">
      <c r="A36" s="241" t="s">
        <v>211</v>
      </c>
    </row>
    <row r="37" spans="1:1" x14ac:dyDescent="0.2">
      <c r="A37" s="241" t="s">
        <v>212</v>
      </c>
    </row>
    <row r="40" spans="1:1" ht="15" x14ac:dyDescent="0.25">
      <c r="A40" s="615" t="s">
        <v>846</v>
      </c>
    </row>
    <row r="41" spans="1:1" ht="15" x14ac:dyDescent="0.25">
      <c r="A41" s="5"/>
    </row>
    <row r="42" spans="1:1" ht="15" x14ac:dyDescent="0.25">
      <c r="A42" s="615" t="s">
        <v>845</v>
      </c>
    </row>
  </sheetData>
  <phoneticPr fontId="55" type="noConversion"/>
  <hyperlinks>
    <hyperlink ref="A40" location="Pielik_metodes!A1" tooltip="Pielietotās metodes" display="pielietotās metodes"/>
    <hyperlink ref="A41" location="NA!A1" tooltip="Peļņas vai zaudējumu aprēķins" display="peļņas vai zaudējumu aprēķins"/>
    <hyperlink ref="A42" location="Pielik_metodes!A1" tooltip="Pielietotās metodes" display="pielietotās metode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L156"/>
  <sheetViews>
    <sheetView showGridLines="0" workbookViewId="0">
      <selection activeCell="C156" sqref="C156"/>
    </sheetView>
  </sheetViews>
  <sheetFormatPr defaultColWidth="11.42578125" defaultRowHeight="12.75" x14ac:dyDescent="0.2"/>
  <cols>
    <col min="1" max="1" width="4.7109375" style="67" customWidth="1"/>
    <col min="2" max="2" width="47.28515625" style="67" customWidth="1"/>
    <col min="3" max="3" width="11.5703125" style="67" customWidth="1"/>
    <col min="4" max="4" width="11.7109375" style="67" customWidth="1"/>
    <col min="5" max="5" width="16.42578125" style="67" customWidth="1"/>
    <col min="6" max="6" width="10.5703125" style="67" customWidth="1"/>
    <col min="7" max="8" width="8.42578125" style="67" customWidth="1"/>
    <col min="9" max="10" width="12.7109375" style="67" customWidth="1"/>
    <col min="11" max="11" width="9.5703125" style="67" customWidth="1"/>
    <col min="12" max="12" width="10.28515625" style="67" customWidth="1"/>
    <col min="13" max="16384" width="11.42578125" style="67"/>
  </cols>
  <sheetData>
    <row r="1" spans="1:7" x14ac:dyDescent="0.2">
      <c r="A1" s="176" t="s">
        <v>213</v>
      </c>
      <c r="F1" s="621" t="s">
        <v>856</v>
      </c>
      <c r="G1" s="622"/>
    </row>
    <row r="2" spans="1:7" x14ac:dyDescent="0.2">
      <c r="A2" s="71"/>
      <c r="B2" s="77"/>
      <c r="C2" s="78">
        <v>2013</v>
      </c>
      <c r="D2" s="78">
        <v>2012</v>
      </c>
    </row>
    <row r="3" spans="1:7" x14ac:dyDescent="0.2">
      <c r="A3" s="71"/>
      <c r="B3" s="77"/>
      <c r="C3" s="78"/>
      <c r="D3" s="78"/>
    </row>
    <row r="4" spans="1:7" x14ac:dyDescent="0.2">
      <c r="A4" s="71"/>
      <c r="B4" s="77"/>
      <c r="C4" s="125" t="s">
        <v>427</v>
      </c>
      <c r="D4" s="125" t="s">
        <v>427</v>
      </c>
    </row>
    <row r="5" spans="1:7" x14ac:dyDescent="0.2">
      <c r="A5" s="71"/>
      <c r="B5" s="183" t="s">
        <v>215</v>
      </c>
      <c r="C5" s="437">
        <v>0</v>
      </c>
      <c r="D5" s="437">
        <v>0</v>
      </c>
    </row>
    <row r="6" spans="1:7" x14ac:dyDescent="0.2">
      <c r="A6" s="71"/>
      <c r="B6" s="183" t="s">
        <v>216</v>
      </c>
      <c r="C6" s="437">
        <v>0</v>
      </c>
      <c r="D6" s="437">
        <v>0</v>
      </c>
    </row>
    <row r="7" spans="1:7" ht="13.5" thickBot="1" x14ac:dyDescent="0.25">
      <c r="A7" s="71"/>
      <c r="B7" s="538" t="s">
        <v>933</v>
      </c>
      <c r="C7" s="558">
        <v>0</v>
      </c>
      <c r="D7" s="438">
        <v>0</v>
      </c>
    </row>
    <row r="8" spans="1:7" ht="13.5" thickBot="1" x14ac:dyDescent="0.25">
      <c r="A8" s="71"/>
      <c r="B8" s="177" t="s">
        <v>219</v>
      </c>
      <c r="C8" s="83">
        <f>SUM(C5:C7)</f>
        <v>0</v>
      </c>
      <c r="D8" s="83">
        <f>SUM(D5:D7)</f>
        <v>0</v>
      </c>
    </row>
    <row r="9" spans="1:7" ht="13.5" thickTop="1" x14ac:dyDescent="0.2">
      <c r="A9" s="71"/>
      <c r="C9" s="100"/>
    </row>
    <row r="10" spans="1:7" x14ac:dyDescent="0.2">
      <c r="A10" s="68"/>
    </row>
    <row r="11" spans="1:7" ht="14.25" customHeight="1" x14ac:dyDescent="0.2"/>
    <row r="12" spans="1:7" ht="14.25" customHeight="1" x14ac:dyDescent="0.2">
      <c r="A12" s="176" t="s">
        <v>214</v>
      </c>
    </row>
    <row r="13" spans="1:7" ht="14.25" customHeight="1" x14ac:dyDescent="0.2">
      <c r="B13" s="77"/>
      <c r="C13" s="78">
        <v>2013</v>
      </c>
      <c r="D13" s="78">
        <v>2012</v>
      </c>
    </row>
    <row r="14" spans="1:7" ht="14.25" customHeight="1" x14ac:dyDescent="0.2">
      <c r="B14" s="77"/>
      <c r="C14" s="78"/>
      <c r="D14" s="78"/>
    </row>
    <row r="15" spans="1:7" ht="14.25" customHeight="1" x14ac:dyDescent="0.2">
      <c r="B15" s="77"/>
      <c r="C15" s="125" t="s">
        <v>427</v>
      </c>
      <c r="D15" s="125" t="s">
        <v>427</v>
      </c>
    </row>
    <row r="16" spans="1:7" ht="14.25" customHeight="1" x14ac:dyDescent="0.2">
      <c r="B16" s="183" t="s">
        <v>217</v>
      </c>
      <c r="C16" s="437">
        <v>0</v>
      </c>
      <c r="D16" s="437">
        <v>0</v>
      </c>
    </row>
    <row r="17" spans="1:6" ht="14.25" customHeight="1" x14ac:dyDescent="0.2">
      <c r="B17" s="183" t="s">
        <v>218</v>
      </c>
      <c r="C17" s="437">
        <v>0</v>
      </c>
      <c r="D17" s="437">
        <v>0</v>
      </c>
      <c r="F17" s="137"/>
    </row>
    <row r="18" spans="1:6" ht="14.25" customHeight="1" thickBot="1" x14ac:dyDescent="0.25">
      <c r="B18" s="183" t="s">
        <v>934</v>
      </c>
      <c r="C18" s="438">
        <v>0</v>
      </c>
      <c r="D18" s="438">
        <v>0</v>
      </c>
    </row>
    <row r="19" spans="1:6" ht="14.25" customHeight="1" thickBot="1" x14ac:dyDescent="0.25">
      <c r="B19" s="177" t="s">
        <v>219</v>
      </c>
      <c r="C19" s="83">
        <f>SUM(C16:C18)</f>
        <v>0</v>
      </c>
      <c r="D19" s="83">
        <f>SUM(D16:D18)</f>
        <v>0</v>
      </c>
    </row>
    <row r="20" spans="1:6" ht="14.25" customHeight="1" thickTop="1" x14ac:dyDescent="0.2">
      <c r="B20" s="82"/>
      <c r="C20" s="85"/>
      <c r="D20" s="85"/>
    </row>
    <row r="21" spans="1:6" ht="14.25" customHeight="1" x14ac:dyDescent="0.2"/>
    <row r="22" spans="1:6" ht="14.25" customHeight="1" x14ac:dyDescent="0.2">
      <c r="A22" s="176" t="s">
        <v>220</v>
      </c>
    </row>
    <row r="23" spans="1:6" ht="14.25" customHeight="1" x14ac:dyDescent="0.2">
      <c r="B23" s="86"/>
      <c r="C23" s="78">
        <v>2013</v>
      </c>
      <c r="D23" s="78">
        <v>2012</v>
      </c>
    </row>
    <row r="24" spans="1:6" ht="14.25" customHeight="1" x14ac:dyDescent="0.2">
      <c r="B24" s="86"/>
      <c r="C24" s="87"/>
      <c r="D24" s="87"/>
    </row>
    <row r="25" spans="1:6" ht="14.25" customHeight="1" x14ac:dyDescent="0.2">
      <c r="B25" s="86"/>
      <c r="C25" s="125" t="s">
        <v>427</v>
      </c>
      <c r="D25" s="125" t="s">
        <v>427</v>
      </c>
    </row>
    <row r="26" spans="1:6" ht="14.25" customHeight="1" x14ac:dyDescent="0.2">
      <c r="B26" s="86"/>
      <c r="C26" s="87"/>
      <c r="D26" s="87"/>
    </row>
    <row r="27" spans="1:6" ht="14.25" customHeight="1" x14ac:dyDescent="0.2">
      <c r="B27" s="180" t="s">
        <v>221</v>
      </c>
      <c r="C27" s="70"/>
      <c r="D27" s="70"/>
    </row>
    <row r="28" spans="1:6" ht="14.25" customHeight="1" x14ac:dyDescent="0.2">
      <c r="B28" s="180" t="s">
        <v>222</v>
      </c>
      <c r="C28" s="70"/>
      <c r="D28" s="70"/>
    </row>
    <row r="29" spans="1:6" ht="14.25" customHeight="1" x14ac:dyDescent="0.2">
      <c r="B29" s="180" t="s">
        <v>223</v>
      </c>
      <c r="C29" s="70">
        <v>0</v>
      </c>
      <c r="D29" s="70"/>
    </row>
    <row r="30" spans="1:6" ht="14.25" customHeight="1" x14ac:dyDescent="0.2">
      <c r="B30" s="180" t="s">
        <v>629</v>
      </c>
      <c r="C30" s="70"/>
      <c r="D30" s="70">
        <v>0</v>
      </c>
    </row>
    <row r="31" spans="1:6" ht="14.25" customHeight="1" x14ac:dyDescent="0.2">
      <c r="B31" s="180" t="s">
        <v>935</v>
      </c>
      <c r="C31" s="88">
        <v>0</v>
      </c>
      <c r="D31" s="88">
        <v>0</v>
      </c>
    </row>
    <row r="32" spans="1:6" ht="14.25" customHeight="1" thickBot="1" x14ac:dyDescent="0.25">
      <c r="B32" s="176" t="s">
        <v>219</v>
      </c>
      <c r="C32" s="557">
        <f>SUM(C27:C31)</f>
        <v>0</v>
      </c>
      <c r="D32" s="181">
        <f>SUM(D27:D31)</f>
        <v>0</v>
      </c>
    </row>
    <row r="33" spans="1:10" ht="14.25" customHeight="1" thickTop="1" x14ac:dyDescent="0.2"/>
    <row r="34" spans="1:10" ht="14.25" customHeight="1" x14ac:dyDescent="0.2"/>
    <row r="35" spans="1:10" x14ac:dyDescent="0.2">
      <c r="A35" s="84"/>
      <c r="B35" s="69"/>
      <c r="I35" s="72"/>
      <c r="J35" s="73"/>
    </row>
    <row r="36" spans="1:10" x14ac:dyDescent="0.2">
      <c r="A36" s="89" t="s">
        <v>224</v>
      </c>
      <c r="B36" s="69"/>
      <c r="I36" s="72"/>
      <c r="J36" s="73"/>
    </row>
    <row r="37" spans="1:10" x14ac:dyDescent="0.2">
      <c r="A37" s="84"/>
      <c r="B37" s="90"/>
      <c r="C37" s="78">
        <v>2013</v>
      </c>
      <c r="D37" s="78">
        <v>2012</v>
      </c>
      <c r="I37" s="72"/>
      <c r="J37" s="73"/>
    </row>
    <row r="38" spans="1:10" x14ac:dyDescent="0.2">
      <c r="A38" s="84"/>
      <c r="B38" s="77"/>
      <c r="C38" s="79"/>
      <c r="D38" s="79"/>
      <c r="I38" s="72"/>
      <c r="J38" s="73"/>
    </row>
    <row r="39" spans="1:10" x14ac:dyDescent="0.2">
      <c r="A39" s="84"/>
      <c r="B39" s="77"/>
      <c r="C39" s="125" t="s">
        <v>427</v>
      </c>
      <c r="D39" s="125" t="s">
        <v>427</v>
      </c>
      <c r="I39" s="72"/>
      <c r="J39" s="73"/>
    </row>
    <row r="40" spans="1:10" x14ac:dyDescent="0.2">
      <c r="A40" s="84"/>
      <c r="B40" s="77"/>
      <c r="C40" s="79"/>
      <c r="D40" s="79"/>
      <c r="I40" s="72"/>
      <c r="J40" s="73"/>
    </row>
    <row r="41" spans="1:10" x14ac:dyDescent="0.2">
      <c r="A41" s="84"/>
      <c r="B41" s="180" t="s">
        <v>225</v>
      </c>
      <c r="C41" s="81">
        <v>0</v>
      </c>
      <c r="D41" s="81">
        <v>0</v>
      </c>
      <c r="I41" s="72"/>
      <c r="J41" s="73"/>
    </row>
    <row r="42" spans="1:10" x14ac:dyDescent="0.2">
      <c r="A42" s="84"/>
      <c r="B42" s="180" t="s">
        <v>936</v>
      </c>
      <c r="C42" s="81">
        <v>0</v>
      </c>
      <c r="D42" s="81">
        <v>0</v>
      </c>
      <c r="I42" s="72"/>
      <c r="J42" s="73"/>
    </row>
    <row r="43" spans="1:10" x14ac:dyDescent="0.2">
      <c r="A43" s="84"/>
      <c r="B43" s="180" t="s">
        <v>226</v>
      </c>
      <c r="C43" s="81">
        <v>0</v>
      </c>
      <c r="D43" s="81">
        <v>0</v>
      </c>
      <c r="I43" s="72"/>
      <c r="J43" s="73"/>
    </row>
    <row r="44" spans="1:10" x14ac:dyDescent="0.2">
      <c r="A44" s="84"/>
      <c r="B44" s="180" t="s">
        <v>227</v>
      </c>
      <c r="C44" s="81">
        <v>0</v>
      </c>
      <c r="D44" s="81">
        <v>0</v>
      </c>
      <c r="I44" s="72"/>
      <c r="J44" s="73"/>
    </row>
    <row r="45" spans="1:10" x14ac:dyDescent="0.2">
      <c r="A45" s="84"/>
      <c r="B45" s="180" t="s">
        <v>228</v>
      </c>
      <c r="C45" s="81">
        <v>0</v>
      </c>
      <c r="D45" s="81">
        <v>0</v>
      </c>
      <c r="I45" s="72"/>
      <c r="J45" s="73"/>
    </row>
    <row r="46" spans="1:10" x14ac:dyDescent="0.2">
      <c r="A46" s="84"/>
      <c r="B46" s="180" t="s">
        <v>229</v>
      </c>
      <c r="C46" s="81">
        <v>0</v>
      </c>
      <c r="D46" s="81">
        <v>0</v>
      </c>
      <c r="I46" s="72"/>
      <c r="J46" s="73"/>
    </row>
    <row r="47" spans="1:10" x14ac:dyDescent="0.2">
      <c r="A47" s="84"/>
      <c r="B47" s="180" t="s">
        <v>230</v>
      </c>
      <c r="C47" s="81"/>
      <c r="D47" s="81"/>
      <c r="I47" s="72"/>
      <c r="J47" s="73"/>
    </row>
    <row r="48" spans="1:10" x14ac:dyDescent="0.2">
      <c r="A48" s="84"/>
      <c r="B48" s="180" t="s">
        <v>231</v>
      </c>
      <c r="C48" s="81">
        <v>0</v>
      </c>
      <c r="D48" s="81">
        <v>0</v>
      </c>
      <c r="I48" s="72"/>
      <c r="J48" s="73"/>
    </row>
    <row r="49" spans="1:12" x14ac:dyDescent="0.2">
      <c r="A49" s="84"/>
      <c r="B49" s="180" t="s">
        <v>232</v>
      </c>
      <c r="C49" s="81">
        <v>0</v>
      </c>
      <c r="D49" s="81">
        <v>0</v>
      </c>
      <c r="I49" s="72"/>
      <c r="J49" s="73"/>
    </row>
    <row r="50" spans="1:12" x14ac:dyDescent="0.2">
      <c r="A50" s="84"/>
      <c r="B50" s="74" t="s">
        <v>233</v>
      </c>
      <c r="C50" s="81">
        <v>0</v>
      </c>
      <c r="D50" s="81">
        <v>0</v>
      </c>
      <c r="I50" s="72"/>
      <c r="J50" s="73"/>
    </row>
    <row r="51" spans="1:12" x14ac:dyDescent="0.2">
      <c r="A51" s="84"/>
      <c r="B51" s="74" t="s">
        <v>234</v>
      </c>
      <c r="C51" s="81">
        <v>0</v>
      </c>
      <c r="D51" s="81">
        <v>0</v>
      </c>
      <c r="I51" s="72"/>
      <c r="J51" s="73"/>
    </row>
    <row r="52" spans="1:12" x14ac:dyDescent="0.2">
      <c r="A52" s="84"/>
      <c r="B52" s="74" t="s">
        <v>235</v>
      </c>
      <c r="C52" s="91"/>
      <c r="D52" s="91"/>
      <c r="I52" s="72"/>
      <c r="J52" s="73"/>
    </row>
    <row r="53" spans="1:12" x14ac:dyDescent="0.2">
      <c r="A53" s="84"/>
      <c r="B53" s="74" t="s">
        <v>236</v>
      </c>
      <c r="C53" s="91">
        <v>0</v>
      </c>
      <c r="D53" s="91">
        <v>0</v>
      </c>
      <c r="I53" s="72"/>
      <c r="J53" s="73"/>
    </row>
    <row r="54" spans="1:12" x14ac:dyDescent="0.2">
      <c r="A54" s="84"/>
      <c r="B54" s="74" t="s">
        <v>237</v>
      </c>
      <c r="C54" s="91">
        <v>0</v>
      </c>
      <c r="D54" s="91">
        <v>0</v>
      </c>
      <c r="I54" s="72"/>
      <c r="J54" s="73"/>
    </row>
    <row r="55" spans="1:12" x14ac:dyDescent="0.2">
      <c r="A55" s="84"/>
      <c r="B55" s="74" t="s">
        <v>221</v>
      </c>
      <c r="C55" s="91"/>
      <c r="D55" s="91"/>
      <c r="I55" s="72"/>
      <c r="J55" s="73"/>
    </row>
    <row r="56" spans="1:12" x14ac:dyDescent="0.2">
      <c r="A56" s="84"/>
      <c r="B56" s="74" t="s">
        <v>238</v>
      </c>
      <c r="C56" s="91">
        <v>0</v>
      </c>
      <c r="D56" s="91">
        <v>0</v>
      </c>
      <c r="I56" s="72"/>
      <c r="J56" s="72"/>
      <c r="K56" s="72"/>
      <c r="L56" s="72"/>
    </row>
    <row r="57" spans="1:12" x14ac:dyDescent="0.2">
      <c r="A57" s="84"/>
      <c r="B57" s="74" t="s">
        <v>630</v>
      </c>
      <c r="C57" s="91">
        <v>0</v>
      </c>
      <c r="D57" s="91">
        <v>0</v>
      </c>
      <c r="I57" s="72"/>
      <c r="J57" s="72"/>
      <c r="K57" s="72"/>
      <c r="L57" s="72"/>
    </row>
    <row r="58" spans="1:12" x14ac:dyDescent="0.2">
      <c r="A58" s="84"/>
      <c r="B58" s="74" t="s">
        <v>239</v>
      </c>
      <c r="C58" s="91">
        <v>0</v>
      </c>
      <c r="D58" s="91">
        <v>0</v>
      </c>
      <c r="E58" s="419"/>
      <c r="I58" s="72"/>
      <c r="J58" s="72"/>
      <c r="K58" s="72"/>
      <c r="L58" s="72"/>
    </row>
    <row r="59" spans="1:12" x14ac:dyDescent="0.2">
      <c r="A59" s="84"/>
      <c r="B59" s="537" t="s">
        <v>651</v>
      </c>
      <c r="C59" s="91">
        <v>0</v>
      </c>
      <c r="D59" s="91">
        <v>0</v>
      </c>
      <c r="E59" s="419"/>
      <c r="I59" s="72"/>
      <c r="J59" s="72"/>
      <c r="K59" s="72"/>
      <c r="L59" s="72"/>
    </row>
    <row r="60" spans="1:12" x14ac:dyDescent="0.2">
      <c r="A60" s="84"/>
      <c r="B60" s="180" t="s">
        <v>648</v>
      </c>
      <c r="C60" s="91">
        <v>0</v>
      </c>
      <c r="D60" s="91">
        <v>0</v>
      </c>
      <c r="E60" s="419"/>
      <c r="I60" s="72"/>
      <c r="J60" s="72"/>
      <c r="K60" s="72"/>
      <c r="L60" s="72"/>
    </row>
    <row r="61" spans="1:12" x14ac:dyDescent="0.2">
      <c r="A61" s="84"/>
      <c r="B61" s="537" t="s">
        <v>652</v>
      </c>
      <c r="C61" s="91">
        <v>0</v>
      </c>
      <c r="D61" s="91">
        <v>0</v>
      </c>
      <c r="E61" s="419"/>
      <c r="I61" s="72"/>
      <c r="J61" s="72"/>
      <c r="K61" s="72"/>
      <c r="L61" s="72"/>
    </row>
    <row r="62" spans="1:12" x14ac:dyDescent="0.2">
      <c r="A62" s="84"/>
      <c r="B62" s="537" t="s">
        <v>663</v>
      </c>
      <c r="C62" s="91">
        <v>0</v>
      </c>
      <c r="D62" s="91">
        <v>0</v>
      </c>
      <c r="E62" s="419"/>
      <c r="I62" s="72"/>
      <c r="J62" s="72"/>
      <c r="K62" s="72"/>
      <c r="L62" s="72"/>
    </row>
    <row r="63" spans="1:12" x14ac:dyDescent="0.2">
      <c r="A63" s="84"/>
      <c r="B63" s="180" t="s">
        <v>649</v>
      </c>
      <c r="C63" s="91">
        <v>0</v>
      </c>
      <c r="D63" s="91">
        <v>0</v>
      </c>
      <c r="E63" s="419"/>
      <c r="I63" s="72"/>
      <c r="J63" s="72"/>
      <c r="K63" s="72"/>
      <c r="L63" s="72"/>
    </row>
    <row r="64" spans="1:12" x14ac:dyDescent="0.2">
      <c r="A64" s="84"/>
      <c r="B64" s="537" t="s">
        <v>684</v>
      </c>
      <c r="C64" s="91"/>
      <c r="D64" s="91">
        <v>0</v>
      </c>
      <c r="E64" s="419"/>
      <c r="I64" s="72"/>
      <c r="J64" s="72"/>
      <c r="K64" s="72"/>
      <c r="L64" s="72"/>
    </row>
    <row r="65" spans="1:12" ht="13.5" thickBot="1" x14ac:dyDescent="0.25">
      <c r="A65" s="84"/>
      <c r="B65" s="537" t="s">
        <v>662</v>
      </c>
      <c r="C65" s="91">
        <v>0</v>
      </c>
      <c r="D65" s="91">
        <v>0</v>
      </c>
      <c r="E65" s="419"/>
      <c r="I65" s="72"/>
      <c r="J65" s="72"/>
      <c r="K65" s="72"/>
      <c r="L65" s="72"/>
    </row>
    <row r="66" spans="1:12" ht="13.5" thickBot="1" x14ac:dyDescent="0.25">
      <c r="A66" s="84"/>
      <c r="B66" s="187" t="s">
        <v>219</v>
      </c>
      <c r="C66" s="92">
        <f>SUM(C41:C65)</f>
        <v>0</v>
      </c>
      <c r="D66" s="92">
        <f>SUM(D41:D65)</f>
        <v>0</v>
      </c>
      <c r="E66" s="419"/>
      <c r="F66" s="100"/>
      <c r="I66" s="72"/>
      <c r="J66" s="72"/>
      <c r="K66" s="72"/>
      <c r="L66" s="72"/>
    </row>
    <row r="67" spans="1:12" ht="13.5" thickTop="1" x14ac:dyDescent="0.2">
      <c r="A67" s="84"/>
      <c r="B67" s="69"/>
      <c r="I67" s="72"/>
      <c r="J67" s="72"/>
      <c r="K67" s="72"/>
      <c r="L67" s="72"/>
    </row>
    <row r="68" spans="1:12" x14ac:dyDescent="0.2">
      <c r="A68" s="84"/>
      <c r="B68" s="74" t="s">
        <v>941</v>
      </c>
      <c r="C68" s="137"/>
      <c r="I68" s="72"/>
      <c r="J68" s="72"/>
      <c r="K68" s="72"/>
      <c r="L68" s="72"/>
    </row>
    <row r="69" spans="1:12" x14ac:dyDescent="0.2">
      <c r="A69" s="84"/>
      <c r="B69" s="74" t="s">
        <v>942</v>
      </c>
      <c r="I69" s="72"/>
      <c r="J69" s="72"/>
      <c r="K69" s="72"/>
      <c r="L69" s="72"/>
    </row>
    <row r="70" spans="1:12" x14ac:dyDescent="0.2">
      <c r="A70" s="84"/>
      <c r="B70" s="74"/>
      <c r="I70" s="72"/>
      <c r="J70" s="72"/>
      <c r="K70" s="72"/>
      <c r="L70" s="72"/>
    </row>
    <row r="71" spans="1:12" x14ac:dyDescent="0.2">
      <c r="A71" s="84"/>
      <c r="B71" s="74" t="s">
        <v>240</v>
      </c>
      <c r="I71" s="72"/>
      <c r="J71" s="72"/>
      <c r="K71" s="72"/>
      <c r="L71" s="72"/>
    </row>
    <row r="72" spans="1:12" x14ac:dyDescent="0.2">
      <c r="A72" s="84"/>
      <c r="B72" s="74" t="s">
        <v>664</v>
      </c>
      <c r="I72" s="72"/>
      <c r="J72" s="72"/>
      <c r="K72" s="72"/>
      <c r="L72" s="72"/>
    </row>
    <row r="73" spans="1:12" x14ac:dyDescent="0.2">
      <c r="A73" s="84"/>
      <c r="B73" s="74" t="s">
        <v>241</v>
      </c>
      <c r="I73" s="72"/>
      <c r="J73" s="72"/>
      <c r="K73" s="72"/>
      <c r="L73" s="72"/>
    </row>
    <row r="74" spans="1:12" ht="12.75" customHeight="1" x14ac:dyDescent="0.2">
      <c r="A74" s="84"/>
      <c r="I74" s="72"/>
      <c r="J74" s="72"/>
      <c r="K74" s="72"/>
      <c r="L74" s="72"/>
    </row>
    <row r="75" spans="1:12" x14ac:dyDescent="0.2">
      <c r="A75" s="84" t="s">
        <v>10</v>
      </c>
      <c r="B75" s="69" t="s">
        <v>242</v>
      </c>
      <c r="C75" s="78">
        <v>2013</v>
      </c>
      <c r="I75" s="72"/>
      <c r="J75" s="72"/>
      <c r="K75" s="72"/>
      <c r="L75" s="72"/>
    </row>
    <row r="76" spans="1:12" x14ac:dyDescent="0.2">
      <c r="A76" s="84"/>
      <c r="B76" s="75"/>
      <c r="D76" s="188"/>
      <c r="I76" s="72"/>
      <c r="J76" s="72"/>
      <c r="K76" s="72"/>
      <c r="L76" s="72"/>
    </row>
    <row r="77" spans="1:12" x14ac:dyDescent="0.2">
      <c r="A77" s="84"/>
      <c r="B77" s="75"/>
      <c r="C77" s="125" t="s">
        <v>427</v>
      </c>
      <c r="D77" s="189"/>
      <c r="I77" s="72"/>
      <c r="J77" s="72"/>
      <c r="K77" s="72"/>
      <c r="L77" s="72"/>
    </row>
    <row r="78" spans="1:12" x14ac:dyDescent="0.2">
      <c r="A78" s="84"/>
      <c r="B78" s="76" t="s">
        <v>243</v>
      </c>
      <c r="C78" s="398">
        <v>0</v>
      </c>
      <c r="D78" s="190"/>
      <c r="I78" s="72"/>
      <c r="J78" s="72"/>
      <c r="K78" s="72"/>
      <c r="L78" s="72"/>
    </row>
    <row r="79" spans="1:12" x14ac:dyDescent="0.2">
      <c r="A79" s="84"/>
      <c r="B79" s="156" t="s">
        <v>244</v>
      </c>
      <c r="C79" s="452">
        <v>0.2</v>
      </c>
      <c r="D79" s="191"/>
      <c r="G79" s="157"/>
      <c r="H79" s="157"/>
      <c r="I79" s="158"/>
      <c r="J79" s="158"/>
      <c r="K79" s="72"/>
      <c r="L79" s="72"/>
    </row>
    <row r="80" spans="1:12" ht="13.5" thickBot="1" x14ac:dyDescent="0.25">
      <c r="A80" s="84"/>
      <c r="B80" s="69" t="s">
        <v>245</v>
      </c>
      <c r="C80" s="399">
        <f>C78*C79</f>
        <v>0</v>
      </c>
      <c r="D80" s="192"/>
      <c r="I80" s="72"/>
      <c r="J80" s="72"/>
      <c r="K80" s="72"/>
      <c r="L80" s="72"/>
    </row>
    <row r="81" spans="1:12" ht="13.5" thickTop="1" x14ac:dyDescent="0.2">
      <c r="A81" s="84"/>
      <c r="B81" s="76" t="s">
        <v>246</v>
      </c>
      <c r="C81" s="398">
        <v>0</v>
      </c>
      <c r="D81" s="190"/>
      <c r="I81" s="72"/>
      <c r="J81" s="72"/>
      <c r="K81" s="72"/>
      <c r="L81" s="72"/>
    </row>
    <row r="82" spans="1:12" x14ac:dyDescent="0.2">
      <c r="A82" s="84"/>
      <c r="B82" s="76" t="s">
        <v>89</v>
      </c>
      <c r="C82" s="398">
        <v>0</v>
      </c>
      <c r="D82" s="190"/>
      <c r="I82" s="72"/>
      <c r="J82" s="72"/>
      <c r="K82" s="72"/>
      <c r="L82" s="72"/>
    </row>
    <row r="83" spans="1:12" ht="13.5" thickBot="1" x14ac:dyDescent="0.25">
      <c r="A83" s="84"/>
      <c r="B83" s="69" t="s">
        <v>247</v>
      </c>
      <c r="C83" s="399">
        <f>SUM(C81:C82)</f>
        <v>0</v>
      </c>
      <c r="D83" s="192"/>
      <c r="I83" s="72"/>
      <c r="J83" s="72"/>
      <c r="K83" s="72"/>
      <c r="L83" s="72"/>
    </row>
    <row r="84" spans="1:12" ht="14.25" thickTop="1" thickBot="1" x14ac:dyDescent="0.25">
      <c r="A84" s="84"/>
      <c r="B84" s="69" t="s">
        <v>248</v>
      </c>
      <c r="C84" s="399">
        <f>C80+C83</f>
        <v>0</v>
      </c>
      <c r="D84" s="192"/>
      <c r="I84" s="72"/>
      <c r="J84" s="72"/>
      <c r="K84" s="72"/>
      <c r="L84" s="72"/>
    </row>
    <row r="85" spans="1:12" ht="64.5" thickTop="1" x14ac:dyDescent="0.2">
      <c r="A85" s="84"/>
      <c r="B85" s="242" t="s">
        <v>249</v>
      </c>
      <c r="C85" s="398">
        <v>0</v>
      </c>
      <c r="D85" s="190" t="s">
        <v>642</v>
      </c>
      <c r="G85" s="102"/>
      <c r="H85" s="102"/>
      <c r="I85" s="158"/>
      <c r="J85" s="72"/>
      <c r="K85" s="72"/>
      <c r="L85" s="72"/>
    </row>
    <row r="86" spans="1:12" x14ac:dyDescent="0.2">
      <c r="A86" s="84"/>
      <c r="B86" s="76" t="s">
        <v>250</v>
      </c>
      <c r="C86" s="398"/>
      <c r="D86" s="190"/>
      <c r="G86" s="102"/>
      <c r="H86" s="102"/>
      <c r="I86" s="158"/>
      <c r="J86" s="72"/>
      <c r="K86" s="72"/>
      <c r="L86" s="72"/>
    </row>
    <row r="87" spans="1:12" ht="25.5" x14ac:dyDescent="0.2">
      <c r="A87" s="84"/>
      <c r="B87" s="242" t="s">
        <v>251</v>
      </c>
      <c r="C87" s="398"/>
      <c r="D87" s="190"/>
      <c r="G87" s="102"/>
      <c r="H87" s="102"/>
      <c r="I87" s="72"/>
      <c r="J87" s="72"/>
      <c r="K87" s="72"/>
      <c r="L87" s="72"/>
    </row>
    <row r="88" spans="1:12" x14ac:dyDescent="0.2">
      <c r="A88" s="84"/>
      <c r="B88" s="76" t="s">
        <v>448</v>
      </c>
      <c r="C88" s="398"/>
      <c r="D88" s="190"/>
      <c r="G88" s="102"/>
      <c r="H88" s="102"/>
      <c r="I88" s="72"/>
      <c r="J88" s="72"/>
      <c r="K88" s="72"/>
      <c r="L88" s="72"/>
    </row>
    <row r="89" spans="1:12" x14ac:dyDescent="0.2">
      <c r="A89" s="84"/>
      <c r="B89" s="76" t="s">
        <v>449</v>
      </c>
      <c r="C89" s="398"/>
      <c r="D89" s="190"/>
      <c r="G89" s="102"/>
      <c r="H89" s="102"/>
      <c r="I89" s="72"/>
      <c r="J89" s="72"/>
      <c r="K89" s="72"/>
      <c r="L89" s="72"/>
    </row>
    <row r="90" spans="1:12" x14ac:dyDescent="0.2">
      <c r="A90" s="84"/>
      <c r="B90" s="76" t="s">
        <v>252</v>
      </c>
      <c r="C90" s="398"/>
      <c r="D90" s="190"/>
      <c r="G90" s="102"/>
      <c r="H90" s="102"/>
      <c r="I90" s="72"/>
      <c r="J90" s="72"/>
      <c r="K90" s="72"/>
      <c r="L90" s="72"/>
    </row>
    <row r="91" spans="1:12" x14ac:dyDescent="0.2">
      <c r="A91" s="84"/>
      <c r="B91" s="76" t="s">
        <v>608</v>
      </c>
      <c r="C91" s="398"/>
      <c r="D91" s="190"/>
      <c r="G91" s="102"/>
      <c r="H91" s="102"/>
      <c r="I91" s="72"/>
      <c r="J91" s="72"/>
      <c r="K91" s="72"/>
      <c r="L91" s="72"/>
    </row>
    <row r="92" spans="1:12" x14ac:dyDescent="0.2">
      <c r="A92" s="84"/>
      <c r="B92" s="76" t="s">
        <v>608</v>
      </c>
      <c r="C92" s="398"/>
      <c r="D92" s="190"/>
      <c r="G92" s="102"/>
      <c r="H92" s="102"/>
      <c r="I92" s="72"/>
      <c r="J92" s="72"/>
      <c r="K92" s="72"/>
      <c r="L92" s="72"/>
    </row>
    <row r="93" spans="1:12" ht="13.5" thickBot="1" x14ac:dyDescent="0.25">
      <c r="A93" s="84"/>
      <c r="B93" s="69" t="s">
        <v>253</v>
      </c>
      <c r="C93" s="399">
        <f>SUM(C84:C92)</f>
        <v>0</v>
      </c>
      <c r="D93" s="192"/>
      <c r="I93" s="72"/>
      <c r="J93" s="72"/>
      <c r="K93" s="72"/>
      <c r="L93" s="72"/>
    </row>
    <row r="94" spans="1:12" ht="13.5" thickTop="1" x14ac:dyDescent="0.2">
      <c r="A94" s="84"/>
      <c r="B94" s="69"/>
      <c r="C94" s="101"/>
      <c r="D94" s="101"/>
      <c r="I94" s="72"/>
      <c r="J94" s="72"/>
      <c r="K94" s="72"/>
      <c r="L94" s="72"/>
    </row>
    <row r="95" spans="1:12" x14ac:dyDescent="0.2">
      <c r="A95" s="176" t="s">
        <v>254</v>
      </c>
      <c r="I95" s="72"/>
      <c r="J95" s="72"/>
      <c r="K95" s="72"/>
      <c r="L95" s="72"/>
    </row>
    <row r="96" spans="1:12" x14ac:dyDescent="0.2">
      <c r="B96" s="77"/>
      <c r="C96" s="78">
        <v>2013</v>
      </c>
      <c r="D96" s="78">
        <v>2012</v>
      </c>
      <c r="I96" s="72"/>
      <c r="J96" s="72"/>
      <c r="K96" s="72"/>
      <c r="L96" s="72"/>
    </row>
    <row r="97" spans="2:12" x14ac:dyDescent="0.2">
      <c r="B97" s="77"/>
      <c r="C97" s="78"/>
      <c r="D97" s="78"/>
      <c r="I97" s="72"/>
      <c r="J97" s="72"/>
      <c r="K97" s="72"/>
      <c r="L97" s="72"/>
    </row>
    <row r="98" spans="2:12" x14ac:dyDescent="0.2">
      <c r="B98" s="77"/>
      <c r="C98" s="125" t="s">
        <v>427</v>
      </c>
      <c r="D98" s="125" t="s">
        <v>427</v>
      </c>
      <c r="I98" s="72"/>
      <c r="J98" s="72"/>
      <c r="K98" s="72"/>
      <c r="L98" s="72"/>
    </row>
    <row r="99" spans="2:12" x14ac:dyDescent="0.2">
      <c r="B99" s="77"/>
      <c r="C99" s="79"/>
      <c r="D99" s="79"/>
      <c r="I99" s="72"/>
      <c r="J99" s="72"/>
      <c r="K99" s="72"/>
      <c r="L99" s="72"/>
    </row>
    <row r="100" spans="2:12" x14ac:dyDescent="0.2">
      <c r="B100" s="183" t="s">
        <v>255</v>
      </c>
      <c r="C100" s="81">
        <v>0</v>
      </c>
      <c r="D100" s="81">
        <v>0</v>
      </c>
      <c r="I100" s="72"/>
      <c r="J100" s="72"/>
      <c r="K100" s="72"/>
      <c r="L100" s="72"/>
    </row>
    <row r="101" spans="2:12" x14ac:dyDescent="0.2">
      <c r="B101" s="183" t="s">
        <v>256</v>
      </c>
      <c r="C101" s="81">
        <v>0</v>
      </c>
      <c r="D101" s="81">
        <v>0</v>
      </c>
      <c r="I101" s="72"/>
      <c r="J101" s="72"/>
      <c r="K101" s="72"/>
      <c r="L101" s="72"/>
    </row>
    <row r="102" spans="2:12" ht="14.25" customHeight="1" x14ac:dyDescent="0.2">
      <c r="B102" s="183" t="s">
        <v>257</v>
      </c>
      <c r="C102" s="81"/>
      <c r="D102" s="81"/>
      <c r="I102" s="72"/>
      <c r="J102" s="72"/>
      <c r="K102" s="72"/>
      <c r="L102" s="72"/>
    </row>
    <row r="103" spans="2:12" ht="14.25" customHeight="1" x14ac:dyDescent="0.2">
      <c r="B103" s="183" t="s">
        <v>258</v>
      </c>
      <c r="C103" s="81"/>
      <c r="D103" s="81"/>
      <c r="I103" s="72"/>
      <c r="J103" s="72"/>
      <c r="K103" s="72"/>
      <c r="L103" s="72"/>
    </row>
    <row r="104" spans="2:12" ht="14.25" customHeight="1" x14ac:dyDescent="0.2">
      <c r="B104" s="183" t="s">
        <v>417</v>
      </c>
      <c r="C104" s="81"/>
      <c r="D104" s="81"/>
      <c r="I104" s="72"/>
      <c r="J104" s="72"/>
      <c r="K104" s="72"/>
      <c r="L104" s="72"/>
    </row>
    <row r="105" spans="2:12" ht="14.25" customHeight="1" x14ac:dyDescent="0.2">
      <c r="B105" s="538" t="s">
        <v>666</v>
      </c>
      <c r="C105" s="81">
        <v>0</v>
      </c>
      <c r="D105" s="81"/>
      <c r="I105" s="72"/>
      <c r="J105" s="72"/>
      <c r="K105" s="72"/>
      <c r="L105" s="72"/>
    </row>
    <row r="106" spans="2:12" ht="14.25" customHeight="1" x14ac:dyDescent="0.2">
      <c r="B106" s="538" t="s">
        <v>667</v>
      </c>
      <c r="C106" s="81">
        <v>0</v>
      </c>
      <c r="D106" s="81"/>
      <c r="I106" s="72"/>
      <c r="J106" s="72"/>
      <c r="K106" s="72"/>
      <c r="L106" s="72"/>
    </row>
    <row r="107" spans="2:12" ht="13.5" thickBot="1" x14ac:dyDescent="0.25">
      <c r="B107" s="538" t="s">
        <v>668</v>
      </c>
      <c r="C107" s="81">
        <v>0</v>
      </c>
      <c r="D107" s="81">
        <v>0</v>
      </c>
      <c r="I107" s="72"/>
      <c r="J107" s="72"/>
      <c r="K107" s="72"/>
      <c r="L107" s="72"/>
    </row>
    <row r="108" spans="2:12" ht="13.5" thickBot="1" x14ac:dyDescent="0.25">
      <c r="B108" s="177" t="s">
        <v>219</v>
      </c>
      <c r="C108" s="92">
        <f>SUM(C100:C107)</f>
        <v>0</v>
      </c>
      <c r="D108" s="92">
        <f>SUM(D100:D107)</f>
        <v>0</v>
      </c>
    </row>
    <row r="109" spans="2:12" ht="13.5" thickTop="1" x14ac:dyDescent="0.2"/>
    <row r="110" spans="2:12" x14ac:dyDescent="0.2">
      <c r="B110" s="536" t="s">
        <v>665</v>
      </c>
    </row>
    <row r="111" spans="2:12" x14ac:dyDescent="0.2">
      <c r="B111" s="400" t="s">
        <v>418</v>
      </c>
    </row>
    <row r="112" spans="2:12" x14ac:dyDescent="0.2">
      <c r="B112" s="400" t="s">
        <v>420</v>
      </c>
    </row>
    <row r="113" spans="1:4" x14ac:dyDescent="0.2">
      <c r="B113" s="400" t="s">
        <v>419</v>
      </c>
    </row>
    <row r="115" spans="1:4" x14ac:dyDescent="0.2">
      <c r="B115" s="183" t="s">
        <v>259</v>
      </c>
      <c r="C115" s="80"/>
      <c r="D115" s="80"/>
    </row>
    <row r="116" spans="1:4" x14ac:dyDescent="0.2">
      <c r="B116" s="80"/>
      <c r="C116" s="80"/>
      <c r="D116" s="80"/>
    </row>
    <row r="117" spans="1:4" s="102" customFormat="1" x14ac:dyDescent="0.2">
      <c r="B117" s="243"/>
      <c r="C117" s="243"/>
      <c r="D117" s="243"/>
    </row>
    <row r="118" spans="1:4" s="102" customFormat="1" x14ac:dyDescent="0.2">
      <c r="A118" s="401" t="s">
        <v>421</v>
      </c>
      <c r="B118" s="243"/>
      <c r="C118" s="243"/>
      <c r="D118" s="243"/>
    </row>
    <row r="119" spans="1:4" s="102" customFormat="1" x14ac:dyDescent="0.2">
      <c r="B119" s="243"/>
      <c r="C119" s="243"/>
      <c r="D119" s="243"/>
    </row>
    <row r="120" spans="1:4" s="102" customFormat="1" x14ac:dyDescent="0.2">
      <c r="B120" s="77"/>
      <c r="C120" s="78">
        <v>2013</v>
      </c>
      <c r="D120" s="78">
        <v>2014</v>
      </c>
    </row>
    <row r="121" spans="1:4" s="102" customFormat="1" x14ac:dyDescent="0.2">
      <c r="B121" s="77"/>
      <c r="C121" s="78"/>
      <c r="D121" s="78"/>
    </row>
    <row r="122" spans="1:4" s="102" customFormat="1" x14ac:dyDescent="0.2">
      <c r="B122" s="77"/>
      <c r="C122" s="125" t="s">
        <v>427</v>
      </c>
      <c r="D122" s="125" t="s">
        <v>427</v>
      </c>
    </row>
    <row r="123" spans="1:4" s="102" customFormat="1" x14ac:dyDescent="0.2">
      <c r="B123" s="77"/>
      <c r="C123" s="79"/>
      <c r="D123" s="79"/>
    </row>
    <row r="124" spans="1:4" s="102" customFormat="1" x14ac:dyDescent="0.2">
      <c r="B124" s="183" t="s">
        <v>422</v>
      </c>
      <c r="C124" s="81">
        <v>0</v>
      </c>
      <c r="D124" s="81">
        <v>0</v>
      </c>
    </row>
    <row r="125" spans="1:4" s="102" customFormat="1" x14ac:dyDescent="0.2">
      <c r="B125" s="183" t="s">
        <v>423</v>
      </c>
      <c r="C125" s="81">
        <v>0</v>
      </c>
      <c r="D125" s="81">
        <v>0</v>
      </c>
    </row>
    <row r="126" spans="1:4" s="102" customFormat="1" x14ac:dyDescent="0.2">
      <c r="B126" s="183" t="s">
        <v>424</v>
      </c>
      <c r="C126" s="81">
        <v>0</v>
      </c>
      <c r="D126" s="81">
        <v>0</v>
      </c>
    </row>
    <row r="127" spans="1:4" s="102" customFormat="1" ht="13.5" thickBot="1" x14ac:dyDescent="0.25">
      <c r="B127" s="183" t="s">
        <v>425</v>
      </c>
      <c r="C127" s="81">
        <v>0</v>
      </c>
      <c r="D127" s="81">
        <v>0</v>
      </c>
    </row>
    <row r="128" spans="1:4" s="102" customFormat="1" ht="13.5" thickBot="1" x14ac:dyDescent="0.25">
      <c r="B128" s="177" t="s">
        <v>219</v>
      </c>
      <c r="C128" s="92">
        <f>SUM(C124:C127)</f>
        <v>0</v>
      </c>
      <c r="D128" s="92">
        <f>SUM(D124:D127)</f>
        <v>0</v>
      </c>
    </row>
    <row r="129" spans="1:4" s="102" customFormat="1" ht="13.5" thickTop="1" x14ac:dyDescent="0.2">
      <c r="B129" s="243"/>
      <c r="C129" s="441"/>
      <c r="D129" s="243"/>
    </row>
    <row r="130" spans="1:4" s="102" customFormat="1" x14ac:dyDescent="0.2">
      <c r="B130" s="243"/>
      <c r="C130" s="243"/>
      <c r="D130" s="243"/>
    </row>
    <row r="131" spans="1:4" x14ac:dyDescent="0.2">
      <c r="A131" s="176" t="s">
        <v>260</v>
      </c>
    </row>
    <row r="133" spans="1:4" x14ac:dyDescent="0.2">
      <c r="B133" s="93"/>
      <c r="C133" s="78">
        <v>2013</v>
      </c>
      <c r="D133" s="78">
        <v>2012</v>
      </c>
    </row>
    <row r="134" spans="1:4" x14ac:dyDescent="0.2">
      <c r="B134" s="93"/>
      <c r="C134" s="125" t="s">
        <v>427</v>
      </c>
      <c r="D134" s="125" t="s">
        <v>427</v>
      </c>
    </row>
    <row r="135" spans="1:4" x14ac:dyDescent="0.2">
      <c r="B135" s="94"/>
      <c r="C135" s="95"/>
      <c r="D135" s="95"/>
    </row>
    <row r="136" spans="1:4" x14ac:dyDescent="0.2">
      <c r="B136" s="96" t="s">
        <v>937</v>
      </c>
      <c r="C136" s="97"/>
      <c r="D136" s="97"/>
    </row>
    <row r="137" spans="1:4" x14ac:dyDescent="0.2">
      <c r="B137" s="96" t="s">
        <v>938</v>
      </c>
      <c r="C137" s="97"/>
      <c r="D137" s="97"/>
    </row>
    <row r="138" spans="1:4" x14ac:dyDescent="0.2">
      <c r="B138" s="183" t="s">
        <v>262</v>
      </c>
      <c r="C138" s="97">
        <v>0</v>
      </c>
      <c r="D138" s="97">
        <v>0</v>
      </c>
    </row>
    <row r="139" spans="1:4" x14ac:dyDescent="0.2">
      <c r="B139" s="183" t="s">
        <v>263</v>
      </c>
      <c r="C139" s="97"/>
      <c r="D139" s="97"/>
    </row>
    <row r="140" spans="1:4" x14ac:dyDescent="0.2">
      <c r="B140" s="183" t="s">
        <v>264</v>
      </c>
      <c r="C140" s="97">
        <v>0</v>
      </c>
      <c r="D140" s="97">
        <v>0</v>
      </c>
    </row>
    <row r="141" spans="1:4" x14ac:dyDescent="0.2">
      <c r="B141" s="183" t="s">
        <v>265</v>
      </c>
      <c r="C141" s="97">
        <v>0</v>
      </c>
      <c r="D141" s="97">
        <v>0</v>
      </c>
    </row>
    <row r="142" spans="1:4" x14ac:dyDescent="0.2">
      <c r="B142" s="183" t="s">
        <v>442</v>
      </c>
      <c r="C142" s="97"/>
      <c r="D142" s="97"/>
    </row>
    <row r="143" spans="1:4" x14ac:dyDescent="0.2">
      <c r="B143" s="183" t="s">
        <v>266</v>
      </c>
      <c r="C143" s="97"/>
      <c r="D143" s="97"/>
    </row>
    <row r="144" spans="1:4" ht="13.5" thickBot="1" x14ac:dyDescent="0.25">
      <c r="B144" s="538" t="s">
        <v>669</v>
      </c>
      <c r="C144" s="97">
        <v>0</v>
      </c>
      <c r="D144" s="97">
        <v>0</v>
      </c>
    </row>
    <row r="145" spans="1:4" ht="13.5" thickBot="1" x14ac:dyDescent="0.25">
      <c r="B145" s="244" t="s">
        <v>219</v>
      </c>
      <c r="C145" s="98">
        <f>SUM(C136:C144)</f>
        <v>0</v>
      </c>
      <c r="D145" s="98">
        <f>SUM(D136:D144)</f>
        <v>0</v>
      </c>
    </row>
    <row r="146" spans="1:4" ht="13.5" thickTop="1" x14ac:dyDescent="0.2"/>
    <row r="147" spans="1:4" x14ac:dyDescent="0.2">
      <c r="A147" s="176" t="s">
        <v>261</v>
      </c>
    </row>
    <row r="148" spans="1:4" x14ac:dyDescent="0.2">
      <c r="A148" s="176"/>
    </row>
    <row r="149" spans="1:4" x14ac:dyDescent="0.2">
      <c r="B149" s="96" t="s">
        <v>267</v>
      </c>
      <c r="C149" s="97"/>
      <c r="D149" s="97"/>
    </row>
    <row r="150" spans="1:4" ht="14.25" customHeight="1" x14ac:dyDescent="0.2">
      <c r="B150" s="96" t="s">
        <v>939</v>
      </c>
      <c r="C150" s="97"/>
      <c r="D150" s="97"/>
    </row>
    <row r="151" spans="1:4" ht="14.25" customHeight="1" x14ac:dyDescent="0.2">
      <c r="B151" s="96" t="s">
        <v>454</v>
      </c>
      <c r="C151" s="97"/>
      <c r="D151" s="97"/>
    </row>
    <row r="152" spans="1:4" x14ac:dyDescent="0.2">
      <c r="B152" s="96" t="s">
        <v>940</v>
      </c>
      <c r="C152" s="97"/>
      <c r="D152" s="97"/>
    </row>
    <row r="153" spans="1:4" x14ac:dyDescent="0.2">
      <c r="B153" s="183" t="s">
        <v>268</v>
      </c>
      <c r="C153" s="97"/>
      <c r="D153" s="97">
        <v>0</v>
      </c>
    </row>
    <row r="154" spans="1:4" ht="13.5" thickBot="1" x14ac:dyDescent="0.25">
      <c r="B154" s="96" t="s">
        <v>269</v>
      </c>
      <c r="C154" s="97"/>
      <c r="D154" s="97"/>
    </row>
    <row r="155" spans="1:4" ht="13.5" thickBot="1" x14ac:dyDescent="0.25">
      <c r="B155" s="244" t="s">
        <v>219</v>
      </c>
      <c r="C155" s="98">
        <f>SUM(C149:C154)</f>
        <v>0</v>
      </c>
      <c r="D155" s="98">
        <f>SUM(D149:D154)</f>
        <v>0</v>
      </c>
    </row>
    <row r="156" spans="1:4" ht="13.5" thickTop="1" x14ac:dyDescent="0.2"/>
  </sheetData>
  <sheetProtection insertRows="0"/>
  <dataConsolidate/>
  <phoneticPr fontId="0" type="noConversion"/>
  <hyperlinks>
    <hyperlink ref="K77" location="NI!A1" tooltip="Turpināt" display="TURPINĀT"/>
    <hyperlink ref="K75:L75" location="PZ_apgroz_!A1" tooltip="Atpakaļ uz PZ" display="ATPAKAĻ UZ P/Z"/>
  </hyperlinks>
  <printOptions horizontalCentered="1" gridLinesSet="0"/>
  <pageMargins left="1.1811023622047245" right="0.59055118110236227" top="0.78740157480314965" bottom="0.98425196850393704" header="0.51181102362204722" footer="0.51181102362204722"/>
  <pageSetup firstPageNumber="9" orientation="portrait" blackAndWhite="1" useFirstPageNumber="1" horizontalDpi="1200" verticalDpi="1200" r:id="rId1"/>
  <headerFooter alignWithMargins="0">
    <oddFooter>&amp;C&amp;P</oddFooter>
  </headerFooter>
  <rowBreaks count="2" manualBreakCount="2">
    <brk id="34" max="3" man="1"/>
    <brk id="93" max="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pageSetUpPr fitToPage="1"/>
  </sheetPr>
  <dimension ref="A1:M54"/>
  <sheetViews>
    <sheetView showGridLines="0" workbookViewId="0">
      <selection activeCell="L9" sqref="L9"/>
    </sheetView>
  </sheetViews>
  <sheetFormatPr defaultColWidth="11.42578125" defaultRowHeight="12.75" x14ac:dyDescent="0.2"/>
  <cols>
    <col min="1" max="1" width="4.7109375" style="1" customWidth="1"/>
    <col min="2" max="2" width="15.42578125" style="1" customWidth="1"/>
    <col min="3" max="3" width="10.42578125" style="1" customWidth="1"/>
    <col min="4" max="4" width="7.42578125" style="1" customWidth="1"/>
    <col min="5" max="5" width="13.7109375" style="1" customWidth="1"/>
    <col min="6" max="6" width="13.140625" style="1" customWidth="1"/>
    <col min="7" max="7" width="12.5703125" style="1" customWidth="1"/>
    <col min="8" max="8" width="13.42578125" style="1" customWidth="1"/>
    <col min="9" max="9" width="12.7109375" style="1" customWidth="1"/>
    <col min="10" max="10" width="11.5703125" style="1" customWidth="1"/>
    <col min="11" max="11" width="12.5703125" style="1" customWidth="1"/>
    <col min="12" max="13" width="8.140625" style="1" customWidth="1"/>
    <col min="14" max="16384" width="11.42578125" style="1"/>
  </cols>
  <sheetData>
    <row r="1" spans="1:13" ht="14.25" x14ac:dyDescent="0.2">
      <c r="A1" s="51" t="s">
        <v>396</v>
      </c>
      <c r="B1" s="12" t="s">
        <v>270</v>
      </c>
      <c r="D1" s="3"/>
      <c r="E1" s="3"/>
      <c r="F1" s="3"/>
      <c r="G1" s="3"/>
      <c r="H1" s="3"/>
      <c r="I1" s="3"/>
      <c r="J1" s="3"/>
      <c r="K1" s="58"/>
      <c r="L1" s="58"/>
      <c r="M1" s="58"/>
    </row>
    <row r="2" spans="1:13" ht="14.25" x14ac:dyDescent="0.2">
      <c r="A2" s="51"/>
      <c r="B2" s="31"/>
      <c r="D2" s="3"/>
      <c r="E2" s="3"/>
      <c r="F2" s="3"/>
      <c r="G2" s="3"/>
      <c r="H2" s="3"/>
      <c r="I2" s="3"/>
      <c r="J2" s="3"/>
      <c r="K2" s="58"/>
      <c r="L2" s="58"/>
      <c r="M2" s="58"/>
    </row>
    <row r="3" spans="1:13" ht="77.25" customHeight="1" x14ac:dyDescent="0.2">
      <c r="A3" s="51"/>
      <c r="B3" s="6"/>
      <c r="D3" s="3"/>
      <c r="E3" s="245" t="s">
        <v>277</v>
      </c>
      <c r="F3" s="147" t="s">
        <v>95</v>
      </c>
      <c r="G3" s="147" t="s">
        <v>96</v>
      </c>
      <c r="H3" s="147" t="s">
        <v>97</v>
      </c>
      <c r="I3" s="147" t="s">
        <v>278</v>
      </c>
      <c r="J3" s="148" t="s">
        <v>279</v>
      </c>
      <c r="K3" s="58"/>
      <c r="L3" s="58"/>
      <c r="M3" s="58"/>
    </row>
    <row r="4" spans="1:13" ht="14.25" x14ac:dyDescent="0.2">
      <c r="A4" s="51"/>
      <c r="B4" s="59"/>
      <c r="D4" s="3"/>
      <c r="E4" s="125" t="s">
        <v>427</v>
      </c>
      <c r="F4" s="125" t="s">
        <v>427</v>
      </c>
      <c r="G4" s="125" t="s">
        <v>427</v>
      </c>
      <c r="H4" s="125" t="s">
        <v>427</v>
      </c>
      <c r="I4" s="125" t="s">
        <v>427</v>
      </c>
      <c r="J4" s="125" t="s">
        <v>427</v>
      </c>
      <c r="K4" s="60"/>
    </row>
    <row r="5" spans="1:13" ht="14.25" x14ac:dyDescent="0.2">
      <c r="A5" s="51"/>
      <c r="B5" s="27" t="s">
        <v>271</v>
      </c>
      <c r="D5" s="3"/>
      <c r="E5" s="61"/>
      <c r="F5" s="61"/>
      <c r="G5" s="61"/>
      <c r="H5" s="61"/>
      <c r="I5" s="61"/>
      <c r="J5" s="61"/>
    </row>
    <row r="6" spans="1:13" ht="14.25" x14ac:dyDescent="0.2">
      <c r="A6" s="51"/>
      <c r="B6" s="52">
        <v>41275</v>
      </c>
      <c r="D6" s="3"/>
      <c r="E6" s="57">
        <v>0</v>
      </c>
      <c r="F6" s="57">
        <v>0</v>
      </c>
      <c r="G6" s="56">
        <v>0</v>
      </c>
      <c r="H6" s="57">
        <v>0</v>
      </c>
      <c r="I6" s="57"/>
      <c r="J6" s="53">
        <f>SUM(E6:I6)</f>
        <v>0</v>
      </c>
      <c r="L6" s="1">
        <v>0</v>
      </c>
    </row>
    <row r="7" spans="1:13" ht="14.25" x14ac:dyDescent="0.2">
      <c r="A7" s="51"/>
      <c r="B7" s="39" t="s">
        <v>272</v>
      </c>
      <c r="D7" s="3"/>
      <c r="E7" s="55"/>
      <c r="F7" s="55">
        <v>0</v>
      </c>
      <c r="G7" s="50">
        <v>0</v>
      </c>
      <c r="H7" s="55"/>
      <c r="I7" s="55"/>
      <c r="J7" s="62">
        <f>SUM(E7:I7)</f>
        <v>0</v>
      </c>
    </row>
    <row r="8" spans="1:13" ht="14.25" x14ac:dyDescent="0.2">
      <c r="A8" s="51"/>
      <c r="B8" s="39" t="s">
        <v>275</v>
      </c>
      <c r="D8" s="3"/>
      <c r="E8" s="55"/>
      <c r="F8" s="55">
        <v>0</v>
      </c>
      <c r="G8" s="50"/>
      <c r="H8" s="55"/>
      <c r="I8" s="55"/>
      <c r="J8" s="62">
        <f>SUM(E8:I8)</f>
        <v>0</v>
      </c>
    </row>
    <row r="9" spans="1:13" ht="14.25" x14ac:dyDescent="0.2">
      <c r="A9" s="51"/>
      <c r="B9" s="39" t="s">
        <v>273</v>
      </c>
      <c r="D9" s="3"/>
      <c r="E9" s="55"/>
      <c r="F9" s="55"/>
      <c r="G9" s="50"/>
      <c r="H9" s="55"/>
      <c r="I9" s="55"/>
      <c r="J9" s="62">
        <f>SUM(E9:I9)</f>
        <v>0</v>
      </c>
    </row>
    <row r="10" spans="1:13" ht="14.25" x14ac:dyDescent="0.2">
      <c r="A10" s="51"/>
      <c r="B10" s="52">
        <v>41274</v>
      </c>
      <c r="D10" s="3"/>
      <c r="E10" s="53">
        <f>SUM(E6:E9)</f>
        <v>0</v>
      </c>
      <c r="F10" s="53">
        <f>SUM(F6:F9)</f>
        <v>0</v>
      </c>
      <c r="G10" s="53">
        <f>SUM(G6:G9)</f>
        <v>0</v>
      </c>
      <c r="H10" s="53">
        <f>SUM(H6:H9)</f>
        <v>0</v>
      </c>
      <c r="I10" s="53">
        <f>SUM(I6:I9)</f>
        <v>0</v>
      </c>
      <c r="J10" s="53">
        <f>SUM(E10:I10)</f>
        <v>0</v>
      </c>
    </row>
    <row r="11" spans="1:13" ht="14.25" x14ac:dyDescent="0.2">
      <c r="A11" s="51"/>
      <c r="B11" s="63"/>
      <c r="D11" s="3"/>
      <c r="E11" s="33"/>
      <c r="F11" s="33"/>
      <c r="G11" s="38"/>
      <c r="H11" s="33"/>
      <c r="I11" s="33"/>
      <c r="J11" s="62"/>
      <c r="L11" s="64"/>
    </row>
    <row r="12" spans="1:13" ht="14.25" x14ac:dyDescent="0.2">
      <c r="A12" s="51"/>
      <c r="B12" s="27" t="s">
        <v>274</v>
      </c>
      <c r="D12" s="3"/>
      <c r="E12" s="33"/>
      <c r="F12" s="33"/>
      <c r="G12" s="38"/>
      <c r="H12" s="33"/>
      <c r="I12" s="33"/>
      <c r="J12" s="62"/>
    </row>
    <row r="13" spans="1:13" ht="14.25" x14ac:dyDescent="0.2">
      <c r="A13" s="51"/>
      <c r="B13" s="52">
        <v>41275</v>
      </c>
      <c r="D13" s="3"/>
      <c r="E13" s="57">
        <v>0</v>
      </c>
      <c r="F13" s="57">
        <v>0</v>
      </c>
      <c r="G13" s="56">
        <v>0</v>
      </c>
      <c r="H13" s="57">
        <v>0</v>
      </c>
      <c r="I13" s="57"/>
      <c r="J13" s="53">
        <f>SUM(E13:I13)</f>
        <v>0</v>
      </c>
    </row>
    <row r="14" spans="1:13" ht="14.25" x14ac:dyDescent="0.2">
      <c r="A14" s="51"/>
      <c r="B14" s="39" t="s">
        <v>84</v>
      </c>
      <c r="D14" s="3"/>
      <c r="E14" s="55"/>
      <c r="F14" s="55">
        <v>0</v>
      </c>
      <c r="G14" s="50">
        <v>0</v>
      </c>
      <c r="H14" s="55"/>
      <c r="I14" s="55"/>
      <c r="J14" s="62">
        <f>SUM(E14:I14)</f>
        <v>0</v>
      </c>
    </row>
    <row r="15" spans="1:13" ht="14.25" x14ac:dyDescent="0.2">
      <c r="A15" s="51"/>
      <c r="B15" s="39" t="s">
        <v>275</v>
      </c>
      <c r="D15" s="3"/>
      <c r="E15" s="55"/>
      <c r="F15" s="55">
        <v>0</v>
      </c>
      <c r="G15" s="50"/>
      <c r="H15" s="55"/>
      <c r="I15" s="55"/>
      <c r="J15" s="62">
        <f>SUM(E15:I15)</f>
        <v>0</v>
      </c>
    </row>
    <row r="16" spans="1:13" ht="14.25" x14ac:dyDescent="0.2">
      <c r="A16" s="51"/>
      <c r="B16" s="39" t="s">
        <v>273</v>
      </c>
      <c r="D16" s="3"/>
      <c r="E16" s="55"/>
      <c r="F16" s="55"/>
      <c r="G16" s="50"/>
      <c r="H16" s="55"/>
      <c r="I16" s="55"/>
      <c r="J16" s="62">
        <f>SUM(E16:I16)</f>
        <v>0</v>
      </c>
    </row>
    <row r="17" spans="1:12" ht="14.25" x14ac:dyDescent="0.2">
      <c r="A17" s="51"/>
      <c r="B17" s="52">
        <v>41639</v>
      </c>
      <c r="D17" s="3"/>
      <c r="E17" s="53">
        <f>SUM(E13:E16)</f>
        <v>0</v>
      </c>
      <c r="F17" s="53">
        <f>SUM(F13:F16)</f>
        <v>0</v>
      </c>
      <c r="G17" s="53">
        <f>SUM(G13:G16)</f>
        <v>0</v>
      </c>
      <c r="H17" s="53">
        <f>SUM(H13:H16)</f>
        <v>0</v>
      </c>
      <c r="I17" s="53">
        <f>SUM(I13:I16)</f>
        <v>0</v>
      </c>
      <c r="J17" s="53">
        <f>SUM(E17:I17)</f>
        <v>0</v>
      </c>
    </row>
    <row r="18" spans="1:12" ht="14.25" x14ac:dyDescent="0.2">
      <c r="A18" s="51"/>
      <c r="B18" s="63"/>
      <c r="D18" s="3"/>
      <c r="E18" s="37"/>
      <c r="F18" s="37"/>
      <c r="G18" s="48"/>
      <c r="H18" s="37"/>
      <c r="I18" s="37"/>
      <c r="J18" s="37"/>
    </row>
    <row r="19" spans="1:12" ht="14.25" x14ac:dyDescent="0.2">
      <c r="A19" s="51"/>
      <c r="B19" s="52">
        <v>40909</v>
      </c>
      <c r="D19" s="65"/>
      <c r="E19" s="37">
        <f t="shared" ref="E19:J19" si="0">E6-E13</f>
        <v>0</v>
      </c>
      <c r="F19" s="37">
        <f t="shared" si="0"/>
        <v>0</v>
      </c>
      <c r="G19" s="37">
        <f t="shared" si="0"/>
        <v>0</v>
      </c>
      <c r="H19" s="37">
        <f t="shared" si="0"/>
        <v>0</v>
      </c>
      <c r="I19" s="37">
        <f t="shared" si="0"/>
        <v>0</v>
      </c>
      <c r="J19" s="37">
        <f t="shared" si="0"/>
        <v>0</v>
      </c>
      <c r="L19" s="37"/>
    </row>
    <row r="20" spans="1:12" ht="24" customHeight="1" x14ac:dyDescent="0.2">
      <c r="A20" s="51"/>
      <c r="B20" s="160" t="s">
        <v>276</v>
      </c>
      <c r="D20" s="65"/>
      <c r="E20" s="37"/>
      <c r="F20" s="37"/>
      <c r="G20" s="37"/>
      <c r="H20" s="37"/>
      <c r="I20" s="37"/>
      <c r="J20" s="37"/>
    </row>
    <row r="21" spans="1:12" ht="19.5" customHeight="1" thickBot="1" x14ac:dyDescent="0.25">
      <c r="A21" s="51"/>
      <c r="B21" s="52">
        <v>41639</v>
      </c>
      <c r="D21" s="54"/>
      <c r="E21" s="49">
        <f>E10-E17</f>
        <v>0</v>
      </c>
      <c r="F21" s="49">
        <f>F10-F17+F20</f>
        <v>0</v>
      </c>
      <c r="G21" s="49">
        <f>G10-G17+G20</f>
        <v>0</v>
      </c>
      <c r="H21" s="49">
        <f>H10-H17+H20</f>
        <v>0</v>
      </c>
      <c r="I21" s="49">
        <f>I10-I17+I20</f>
        <v>0</v>
      </c>
      <c r="J21" s="49">
        <f>J10-J17+J20</f>
        <v>0</v>
      </c>
      <c r="L21" s="608">
        <f>F21-F23</f>
        <v>0</v>
      </c>
    </row>
    <row r="22" spans="1:12" ht="15" thickTop="1" x14ac:dyDescent="0.2">
      <c r="A22" s="51"/>
      <c r="B22" s="52"/>
    </row>
    <row r="23" spans="1:12" ht="31.5" customHeight="1" thickBot="1" x14ac:dyDescent="0.25">
      <c r="A23" s="51"/>
      <c r="B23" s="676" t="s">
        <v>426</v>
      </c>
      <c r="C23" s="677"/>
      <c r="D23" s="677"/>
      <c r="E23" s="402">
        <v>0</v>
      </c>
      <c r="F23" s="402">
        <v>0</v>
      </c>
      <c r="G23" s="402">
        <v>0</v>
      </c>
      <c r="H23" s="402">
        <v>0</v>
      </c>
      <c r="I23" s="402">
        <v>0</v>
      </c>
      <c r="J23" s="402">
        <v>0</v>
      </c>
    </row>
    <row r="24" spans="1:12" ht="13.5" thickTop="1" x14ac:dyDescent="0.2"/>
    <row r="26" spans="1:12" ht="14.25" x14ac:dyDescent="0.2">
      <c r="A26" s="51" t="s">
        <v>396</v>
      </c>
      <c r="B26" s="12" t="s">
        <v>270</v>
      </c>
      <c r="D26" s="3"/>
      <c r="E26" s="3"/>
      <c r="F26" s="3"/>
      <c r="G26" s="3"/>
      <c r="H26" s="3"/>
      <c r="I26" s="3"/>
      <c r="J26" s="3"/>
    </row>
    <row r="27" spans="1:12" ht="14.25" x14ac:dyDescent="0.2">
      <c r="A27" s="51"/>
      <c r="B27" s="31"/>
      <c r="D27" s="3"/>
      <c r="E27" s="3"/>
      <c r="F27" s="3"/>
      <c r="G27" s="3"/>
      <c r="H27" s="3"/>
      <c r="I27" s="3"/>
      <c r="J27" s="3"/>
    </row>
    <row r="28" spans="1:12" ht="38.25" x14ac:dyDescent="0.2">
      <c r="A28" s="51"/>
      <c r="B28" s="6"/>
      <c r="D28" s="3"/>
      <c r="E28" s="245" t="s">
        <v>277</v>
      </c>
      <c r="F28" s="147" t="s">
        <v>95</v>
      </c>
      <c r="G28" s="147" t="s">
        <v>96</v>
      </c>
      <c r="H28" s="147" t="s">
        <v>97</v>
      </c>
      <c r="I28" s="147" t="s">
        <v>278</v>
      </c>
      <c r="J28" s="148" t="s">
        <v>279</v>
      </c>
    </row>
    <row r="29" spans="1:12" ht="14.25" x14ac:dyDescent="0.2">
      <c r="A29" s="51"/>
      <c r="B29" s="59"/>
      <c r="D29" s="3"/>
      <c r="E29" s="125" t="s">
        <v>427</v>
      </c>
      <c r="F29" s="125" t="s">
        <v>427</v>
      </c>
      <c r="G29" s="125" t="s">
        <v>427</v>
      </c>
      <c r="H29" s="125" t="s">
        <v>427</v>
      </c>
      <c r="I29" s="125" t="s">
        <v>427</v>
      </c>
      <c r="J29" s="125" t="s">
        <v>427</v>
      </c>
    </row>
    <row r="30" spans="1:12" ht="14.25" x14ac:dyDescent="0.2">
      <c r="A30" s="51"/>
      <c r="B30" s="27" t="s">
        <v>271</v>
      </c>
      <c r="D30" s="3"/>
      <c r="E30" s="61"/>
      <c r="F30" s="61"/>
      <c r="G30" s="61"/>
      <c r="H30" s="61"/>
      <c r="I30" s="61"/>
      <c r="J30" s="61"/>
    </row>
    <row r="31" spans="1:12" ht="79.5" customHeight="1" x14ac:dyDescent="0.2">
      <c r="A31" s="51"/>
      <c r="B31" s="575" t="s">
        <v>690</v>
      </c>
      <c r="C31" s="576"/>
      <c r="D31" s="3"/>
      <c r="E31" s="577" t="s">
        <v>696</v>
      </c>
      <c r="F31" s="577" t="s">
        <v>692</v>
      </c>
      <c r="G31" s="577" t="s">
        <v>693</v>
      </c>
      <c r="H31" s="577" t="s">
        <v>694</v>
      </c>
      <c r="I31" s="577"/>
      <c r="J31" s="577" t="s">
        <v>695</v>
      </c>
    </row>
    <row r="32" spans="1:12" ht="76.5" x14ac:dyDescent="0.2">
      <c r="A32" s="51"/>
      <c r="B32" s="39" t="s">
        <v>272</v>
      </c>
      <c r="D32" s="3"/>
      <c r="E32" s="577" t="s">
        <v>697</v>
      </c>
      <c r="F32" s="577" t="s">
        <v>698</v>
      </c>
      <c r="G32" s="577" t="s">
        <v>699</v>
      </c>
      <c r="H32" s="577" t="s">
        <v>700</v>
      </c>
      <c r="I32" s="577"/>
      <c r="J32" s="577" t="s">
        <v>695</v>
      </c>
    </row>
    <row r="33" spans="1:11" ht="76.5" x14ac:dyDescent="0.2">
      <c r="A33" s="51"/>
      <c r="B33" s="39" t="s">
        <v>275</v>
      </c>
      <c r="D33" s="3"/>
      <c r="E33" s="577" t="s">
        <v>701</v>
      </c>
      <c r="F33" s="577" t="s">
        <v>702</v>
      </c>
      <c r="G33" s="577" t="s">
        <v>703</v>
      </c>
      <c r="H33" s="577" t="s">
        <v>704</v>
      </c>
      <c r="I33" s="577"/>
      <c r="J33" s="577" t="s">
        <v>695</v>
      </c>
    </row>
    <row r="34" spans="1:11" ht="14.25" x14ac:dyDescent="0.2">
      <c r="A34" s="51"/>
      <c r="B34" s="39" t="s">
        <v>273</v>
      </c>
      <c r="D34" s="3"/>
      <c r="E34" s="578"/>
      <c r="F34" s="578"/>
      <c r="G34" s="579"/>
      <c r="H34" s="578"/>
      <c r="I34" s="578"/>
      <c r="J34" s="580">
        <f>SUM(E34:I34)</f>
        <v>0</v>
      </c>
    </row>
    <row r="35" spans="1:11" ht="76.5" x14ac:dyDescent="0.2">
      <c r="A35" s="51"/>
      <c r="B35" s="575" t="s">
        <v>691</v>
      </c>
      <c r="C35" s="576"/>
      <c r="D35" s="3"/>
      <c r="E35" s="577" t="s">
        <v>705</v>
      </c>
      <c r="F35" s="577" t="s">
        <v>706</v>
      </c>
      <c r="G35" s="577" t="s">
        <v>707</v>
      </c>
      <c r="H35" s="577" t="s">
        <v>708</v>
      </c>
      <c r="I35" s="577"/>
      <c r="J35" s="577" t="s">
        <v>695</v>
      </c>
    </row>
    <row r="36" spans="1:11" ht="14.25" x14ac:dyDescent="0.2">
      <c r="A36" s="51"/>
      <c r="B36" s="63"/>
      <c r="D36" s="3"/>
      <c r="E36" s="581"/>
      <c r="F36" s="581"/>
      <c r="G36" s="582"/>
      <c r="H36" s="581"/>
      <c r="I36" s="581"/>
      <c r="J36" s="583"/>
    </row>
    <row r="37" spans="1:11" ht="14.25" x14ac:dyDescent="0.2">
      <c r="A37" s="51"/>
      <c r="B37" s="27" t="s">
        <v>274</v>
      </c>
      <c r="D37" s="3"/>
      <c r="E37" s="581"/>
      <c r="F37" s="581"/>
      <c r="G37" s="582"/>
      <c r="H37" s="581"/>
      <c r="I37" s="581"/>
      <c r="J37" s="583"/>
    </row>
    <row r="38" spans="1:11" ht="89.25" x14ac:dyDescent="0.2">
      <c r="A38" s="51"/>
      <c r="B38" s="575" t="s">
        <v>690</v>
      </c>
      <c r="C38" s="576"/>
      <c r="D38" s="3"/>
      <c r="E38" s="577" t="s">
        <v>711</v>
      </c>
      <c r="F38" s="577" t="s">
        <v>713</v>
      </c>
      <c r="G38" s="577" t="s">
        <v>714</v>
      </c>
      <c r="H38" s="577"/>
      <c r="I38" s="577"/>
      <c r="J38" s="577" t="s">
        <v>695</v>
      </c>
    </row>
    <row r="39" spans="1:11" ht="76.5" x14ac:dyDescent="0.2">
      <c r="A39" s="51"/>
      <c r="B39" s="39" t="s">
        <v>84</v>
      </c>
      <c r="D39" s="3"/>
      <c r="E39" s="577" t="s">
        <v>710</v>
      </c>
      <c r="F39" s="577" t="s">
        <v>702</v>
      </c>
      <c r="G39" s="577" t="s">
        <v>703</v>
      </c>
      <c r="H39" s="577"/>
      <c r="I39" s="577"/>
      <c r="J39" s="577" t="s">
        <v>695</v>
      </c>
    </row>
    <row r="40" spans="1:11" ht="76.5" x14ac:dyDescent="0.2">
      <c r="A40" s="51"/>
      <c r="B40" s="39" t="s">
        <v>275</v>
      </c>
      <c r="D40" s="3"/>
      <c r="E40" s="577" t="s">
        <v>709</v>
      </c>
      <c r="F40" s="577" t="s">
        <v>698</v>
      </c>
      <c r="G40" s="577" t="s">
        <v>699</v>
      </c>
      <c r="H40" s="577"/>
      <c r="I40" s="577"/>
      <c r="J40" s="577" t="s">
        <v>695</v>
      </c>
    </row>
    <row r="41" spans="1:11" ht="14.25" x14ac:dyDescent="0.2">
      <c r="A41" s="51"/>
      <c r="B41" s="39" t="s">
        <v>273</v>
      </c>
      <c r="D41" s="3"/>
      <c r="E41" s="578"/>
      <c r="F41" s="578"/>
      <c r="G41" s="579"/>
      <c r="H41" s="578"/>
      <c r="I41" s="578"/>
      <c r="J41" s="580">
        <f>SUM(E41:I41)</f>
        <v>0</v>
      </c>
    </row>
    <row r="42" spans="1:11" ht="76.5" x14ac:dyDescent="0.2">
      <c r="A42" s="51"/>
      <c r="B42" s="575" t="s">
        <v>691</v>
      </c>
      <c r="C42" s="576"/>
      <c r="D42" s="3"/>
      <c r="E42" s="577" t="s">
        <v>712</v>
      </c>
      <c r="F42" s="577" t="s">
        <v>715</v>
      </c>
      <c r="G42" s="577" t="s">
        <v>716</v>
      </c>
      <c r="H42" s="577"/>
      <c r="I42" s="577"/>
      <c r="J42" s="577" t="s">
        <v>695</v>
      </c>
    </row>
    <row r="43" spans="1:11" ht="14.25" x14ac:dyDescent="0.2">
      <c r="A43" s="51"/>
      <c r="B43" s="63"/>
      <c r="D43" s="3"/>
      <c r="E43" s="584"/>
      <c r="F43" s="584"/>
      <c r="G43" s="585"/>
      <c r="H43" s="584"/>
      <c r="I43" s="584"/>
      <c r="J43" s="584"/>
    </row>
    <row r="44" spans="1:11" ht="153" x14ac:dyDescent="0.2">
      <c r="A44" s="51"/>
      <c r="B44" s="52">
        <v>40909</v>
      </c>
      <c r="D44" s="65"/>
      <c r="E44" s="586" t="s">
        <v>718</v>
      </c>
      <c r="F44" s="586" t="s">
        <v>718</v>
      </c>
      <c r="G44" s="586" t="s">
        <v>718</v>
      </c>
      <c r="H44" s="586" t="s">
        <v>759</v>
      </c>
      <c r="I44" s="586"/>
      <c r="J44" s="577" t="s">
        <v>695</v>
      </c>
    </row>
    <row r="45" spans="1:11" ht="14.25" x14ac:dyDescent="0.2">
      <c r="A45" s="51"/>
      <c r="B45" s="160" t="s">
        <v>276</v>
      </c>
      <c r="D45" s="65"/>
      <c r="E45" s="584"/>
      <c r="F45" s="584"/>
      <c r="G45" s="584"/>
      <c r="H45" s="584"/>
      <c r="I45" s="584"/>
      <c r="J45" s="584"/>
    </row>
    <row r="46" spans="1:11" ht="140.25" x14ac:dyDescent="0.2">
      <c r="A46" s="51"/>
      <c r="B46" s="52">
        <v>41639</v>
      </c>
      <c r="D46" s="54"/>
      <c r="E46" s="586" t="s">
        <v>717</v>
      </c>
      <c r="F46" s="586" t="s">
        <v>717</v>
      </c>
      <c r="G46" s="586" t="s">
        <v>717</v>
      </c>
      <c r="H46" s="586" t="s">
        <v>760</v>
      </c>
      <c r="I46" s="586"/>
      <c r="J46" s="577" t="s">
        <v>695</v>
      </c>
    </row>
    <row r="47" spans="1:11" ht="14.25" x14ac:dyDescent="0.2">
      <c r="A47" s="51"/>
      <c r="B47" s="52"/>
    </row>
    <row r="48" spans="1:11" ht="28.5" customHeight="1" thickBot="1" x14ac:dyDescent="0.25">
      <c r="A48" s="51"/>
      <c r="B48" s="676" t="s">
        <v>426</v>
      </c>
      <c r="C48" s="677"/>
      <c r="D48" s="677"/>
      <c r="E48" s="402">
        <v>0</v>
      </c>
      <c r="F48" s="587">
        <v>271677</v>
      </c>
      <c r="G48" s="402">
        <v>0</v>
      </c>
      <c r="H48" s="402">
        <v>0</v>
      </c>
      <c r="I48" s="402">
        <v>0</v>
      </c>
      <c r="J48" s="402">
        <v>0</v>
      </c>
      <c r="K48" s="617" t="s">
        <v>853</v>
      </c>
    </row>
    <row r="49" spans="1:1" ht="13.5" thickTop="1" x14ac:dyDescent="0.2"/>
    <row r="52" spans="1:1" ht="15" x14ac:dyDescent="0.25">
      <c r="A52" s="615" t="s">
        <v>846</v>
      </c>
    </row>
    <row r="53" spans="1:1" ht="15" x14ac:dyDescent="0.25">
      <c r="A53" s="5"/>
    </row>
    <row r="54" spans="1:1" ht="15" x14ac:dyDescent="0.25">
      <c r="A54" s="615" t="s">
        <v>845</v>
      </c>
    </row>
  </sheetData>
  <mergeCells count="2">
    <mergeCell ref="B23:D23"/>
    <mergeCell ref="B48:D48"/>
  </mergeCells>
  <phoneticPr fontId="0" type="noConversion"/>
  <hyperlinks>
    <hyperlink ref="A52" location="Pielik_metodes!A1" tooltip="Pielietotās metodes" display="pielietotās metodes"/>
    <hyperlink ref="A53" location="NA!A1" tooltip="Peļņas vai zaudējumu aprēķins" display="peļņas vai zaudējumu aprēķins"/>
    <hyperlink ref="A54" location="Pielik_metodes!A1" tooltip="Pielietotās metodes" display="pielietotās metodes"/>
  </hyperlinks>
  <printOptions horizontalCentered="1" gridLinesSet="0"/>
  <pageMargins left="1.1811023622047245" right="0.59055118110236227" top="0.78740157480314965" bottom="0.98425196850393704" header="0.51181102362204722" footer="0.51181102362204722"/>
  <pageSetup fitToHeight="0" orientation="landscape" blackAndWhite="1" r:id="rId1"/>
  <headerFooter alignWithMargins="0">
    <oddFooter>&amp;C&amp;"Times New Roman,Обычный"12</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B2:S478"/>
  <sheetViews>
    <sheetView showGridLines="0" topLeftCell="A392" zoomScaleNormal="100" workbookViewId="0">
      <selection activeCell="E448" sqref="E448"/>
    </sheetView>
  </sheetViews>
  <sheetFormatPr defaultColWidth="11.42578125" defaultRowHeight="12.75" x14ac:dyDescent="0.2"/>
  <cols>
    <col min="1" max="1" width="1" style="131" customWidth="1"/>
    <col min="2" max="2" width="4.7109375" style="131" customWidth="1"/>
    <col min="3" max="3" width="32.140625" style="131" customWidth="1"/>
    <col min="4" max="4" width="16.140625" style="131" customWidth="1"/>
    <col min="5" max="5" width="16.42578125" style="131" customWidth="1"/>
    <col min="6" max="6" width="17.42578125" style="131" customWidth="1"/>
    <col min="7" max="7" width="14.140625" style="131" customWidth="1"/>
    <col min="8" max="8" width="13.140625" style="131" customWidth="1"/>
    <col min="9" max="9" width="13.42578125" style="131" customWidth="1"/>
    <col min="10" max="10" width="12.42578125" style="131" customWidth="1"/>
    <col min="11" max="11" width="1" style="131" customWidth="1"/>
    <col min="12" max="12" width="4.7109375" style="131" customWidth="1"/>
    <col min="13" max="13" width="32.140625" style="131" customWidth="1"/>
    <col min="14" max="15" width="16.140625" style="131" customWidth="1"/>
    <col min="16" max="16" width="15.85546875" style="131" customWidth="1"/>
    <col min="17" max="17" width="15.7109375" style="131" customWidth="1"/>
    <col min="18" max="18" width="14.85546875" style="131" customWidth="1"/>
    <col min="19" max="19" width="15.28515625" style="131" customWidth="1"/>
    <col min="20" max="16384" width="11.42578125" style="131"/>
  </cols>
  <sheetData>
    <row r="2" spans="2:19" ht="15.75" x14ac:dyDescent="0.25">
      <c r="B2" s="253" t="s">
        <v>11</v>
      </c>
      <c r="C2" s="249" t="s">
        <v>353</v>
      </c>
      <c r="D2" s="254"/>
      <c r="E2" s="254"/>
      <c r="F2" s="254"/>
      <c r="G2" s="254"/>
      <c r="H2" s="254"/>
      <c r="I2" s="254"/>
      <c r="L2" s="253" t="s">
        <v>11</v>
      </c>
      <c r="M2" s="249" t="s">
        <v>353</v>
      </c>
      <c r="N2" s="254"/>
      <c r="O2" s="254"/>
      <c r="P2" s="254"/>
      <c r="Q2" s="254"/>
      <c r="R2" s="254"/>
      <c r="S2" s="254"/>
    </row>
    <row r="3" spans="2:19" ht="12.75" customHeight="1" x14ac:dyDescent="0.2">
      <c r="B3" s="254"/>
      <c r="C3" s="254"/>
      <c r="D3" s="254"/>
      <c r="E3" s="254"/>
      <c r="F3" s="254"/>
      <c r="G3" s="254"/>
      <c r="H3" s="254"/>
      <c r="I3" s="254"/>
      <c r="L3" s="254"/>
      <c r="M3" s="254"/>
      <c r="N3" s="254"/>
      <c r="O3" s="254"/>
      <c r="P3" s="254"/>
      <c r="Q3" s="254"/>
      <c r="R3" s="254"/>
      <c r="S3" s="254"/>
    </row>
    <row r="4" spans="2:19" ht="12.75" customHeight="1" x14ac:dyDescent="0.2">
      <c r="B4" s="254"/>
      <c r="C4" s="255"/>
      <c r="D4" s="255"/>
      <c r="E4" s="255"/>
      <c r="F4" s="701" t="s">
        <v>433</v>
      </c>
      <c r="G4" s="701" t="s">
        <v>433</v>
      </c>
      <c r="H4" s="701" t="s">
        <v>282</v>
      </c>
      <c r="I4" s="701" t="s">
        <v>619</v>
      </c>
      <c r="L4" s="254"/>
      <c r="M4" s="255"/>
      <c r="N4" s="255"/>
      <c r="O4" s="255"/>
      <c r="P4" s="701" t="s">
        <v>433</v>
      </c>
      <c r="Q4" s="701" t="s">
        <v>433</v>
      </c>
      <c r="R4" s="701" t="s">
        <v>282</v>
      </c>
      <c r="S4" s="701" t="s">
        <v>619</v>
      </c>
    </row>
    <row r="5" spans="2:19" ht="31.5" customHeight="1" x14ac:dyDescent="0.2">
      <c r="B5" s="254"/>
      <c r="C5" s="257" t="s">
        <v>280</v>
      </c>
      <c r="D5" s="256" t="s">
        <v>281</v>
      </c>
      <c r="E5" s="256" t="s">
        <v>342</v>
      </c>
      <c r="F5" s="701"/>
      <c r="G5" s="701"/>
      <c r="H5" s="701"/>
      <c r="I5" s="701"/>
      <c r="L5" s="254"/>
      <c r="M5" s="257" t="s">
        <v>280</v>
      </c>
      <c r="N5" s="574" t="s">
        <v>281</v>
      </c>
      <c r="O5" s="574" t="s">
        <v>342</v>
      </c>
      <c r="P5" s="701"/>
      <c r="Q5" s="701"/>
      <c r="R5" s="701"/>
      <c r="S5" s="701"/>
    </row>
    <row r="6" spans="2:19" ht="38.25" x14ac:dyDescent="0.2">
      <c r="B6" s="254"/>
      <c r="C6" s="257"/>
      <c r="D6" s="258"/>
      <c r="E6" s="258"/>
      <c r="F6" s="259" t="s">
        <v>659</v>
      </c>
      <c r="G6" s="259" t="s">
        <v>688</v>
      </c>
      <c r="H6" s="259" t="s">
        <v>689</v>
      </c>
      <c r="I6" s="259" t="s">
        <v>689</v>
      </c>
      <c r="L6" s="254"/>
      <c r="M6" s="257"/>
      <c r="N6" s="258"/>
      <c r="O6" s="258"/>
      <c r="P6" s="632" t="s">
        <v>869</v>
      </c>
      <c r="Q6" s="632" t="s">
        <v>873</v>
      </c>
      <c r="R6" s="632" t="s">
        <v>873</v>
      </c>
      <c r="S6" s="632" t="s">
        <v>873</v>
      </c>
    </row>
    <row r="7" spans="2:19" ht="76.5" x14ac:dyDescent="0.2">
      <c r="B7" s="254"/>
      <c r="C7" s="260" t="s">
        <v>976</v>
      </c>
      <c r="D7" s="261"/>
      <c r="E7" s="262"/>
      <c r="F7" s="262"/>
      <c r="G7" s="262"/>
      <c r="H7" s="262"/>
      <c r="I7" s="262"/>
      <c r="L7" s="254"/>
      <c r="M7" s="599" t="s">
        <v>977</v>
      </c>
      <c r="N7" s="261"/>
      <c r="O7" s="262"/>
      <c r="P7" s="592" t="s">
        <v>978</v>
      </c>
      <c r="Q7" s="592" t="s">
        <v>979</v>
      </c>
      <c r="R7" s="262"/>
      <c r="S7" s="592" t="s">
        <v>980</v>
      </c>
    </row>
    <row r="8" spans="2:19" x14ac:dyDescent="0.2">
      <c r="B8" s="254"/>
      <c r="C8" s="260" t="s">
        <v>981</v>
      </c>
      <c r="D8" s="261"/>
      <c r="E8" s="262"/>
      <c r="F8" s="262"/>
      <c r="G8" s="262"/>
      <c r="H8" s="262"/>
      <c r="I8" s="262"/>
      <c r="L8" s="254"/>
      <c r="M8" s="260" t="s">
        <v>981</v>
      </c>
      <c r="N8" s="261"/>
      <c r="O8" s="262"/>
      <c r="P8" s="262"/>
      <c r="Q8" s="262"/>
      <c r="R8" s="262"/>
      <c r="S8" s="262"/>
    </row>
    <row r="9" spans="2:19" x14ac:dyDescent="0.2">
      <c r="B9" s="254"/>
      <c r="C9" s="263" t="s">
        <v>982</v>
      </c>
      <c r="D9" s="261"/>
      <c r="E9" s="262"/>
      <c r="F9" s="262"/>
      <c r="G9" s="262"/>
      <c r="H9" s="262"/>
      <c r="I9" s="262"/>
      <c r="L9" s="254"/>
      <c r="M9" s="263" t="s">
        <v>982</v>
      </c>
      <c r="N9" s="261"/>
      <c r="O9" s="262"/>
      <c r="P9" s="262"/>
      <c r="Q9" s="262"/>
      <c r="R9" s="262"/>
      <c r="S9" s="262"/>
    </row>
    <row r="10" spans="2:19" x14ac:dyDescent="0.2">
      <c r="B10" s="254"/>
      <c r="C10" s="260" t="s">
        <v>983</v>
      </c>
      <c r="D10" s="261"/>
      <c r="E10" s="262"/>
      <c r="F10" s="262"/>
      <c r="G10" s="262"/>
      <c r="H10" s="262"/>
      <c r="I10" s="262"/>
      <c r="L10" s="254"/>
      <c r="M10" s="260" t="s">
        <v>983</v>
      </c>
      <c r="N10" s="261"/>
      <c r="O10" s="262"/>
      <c r="P10" s="262"/>
      <c r="Q10" s="262"/>
      <c r="R10" s="262"/>
      <c r="S10" s="262"/>
    </row>
    <row r="11" spans="2:19" x14ac:dyDescent="0.2">
      <c r="B11" s="254"/>
      <c r="C11" s="263" t="s">
        <v>984</v>
      </c>
      <c r="D11" s="261"/>
      <c r="E11" s="262"/>
      <c r="F11" s="262"/>
      <c r="G11" s="262"/>
      <c r="H11" s="262"/>
      <c r="I11" s="262"/>
      <c r="L11" s="254"/>
      <c r="M11" s="263" t="s">
        <v>984</v>
      </c>
      <c r="N11" s="261"/>
      <c r="O11" s="262"/>
      <c r="P11" s="262"/>
      <c r="Q11" s="262"/>
      <c r="R11" s="262"/>
      <c r="S11" s="262"/>
    </row>
    <row r="12" spans="2:19" x14ac:dyDescent="0.2">
      <c r="B12" s="254"/>
      <c r="C12" s="263" t="s">
        <v>985</v>
      </c>
      <c r="D12" s="261"/>
      <c r="E12" s="262"/>
      <c r="F12" s="262"/>
      <c r="G12" s="262"/>
      <c r="H12" s="262"/>
      <c r="I12" s="262"/>
      <c r="L12" s="254"/>
      <c r="M12" s="263" t="s">
        <v>985</v>
      </c>
      <c r="N12" s="261"/>
      <c r="O12" s="262"/>
      <c r="P12" s="262"/>
      <c r="Q12" s="262"/>
      <c r="R12" s="262"/>
      <c r="S12" s="262"/>
    </row>
    <row r="13" spans="2:19" x14ac:dyDescent="0.2">
      <c r="B13" s="254"/>
      <c r="C13" s="263" t="s">
        <v>986</v>
      </c>
      <c r="D13" s="261"/>
      <c r="E13" s="262"/>
      <c r="F13" s="262"/>
      <c r="G13" s="262"/>
      <c r="H13" s="262"/>
      <c r="I13" s="262"/>
      <c r="L13" s="254"/>
      <c r="M13" s="263" t="s">
        <v>986</v>
      </c>
      <c r="N13" s="261"/>
      <c r="O13" s="262"/>
      <c r="P13" s="262"/>
      <c r="Q13" s="262"/>
      <c r="R13" s="262"/>
      <c r="S13" s="262"/>
    </row>
    <row r="14" spans="2:19" x14ac:dyDescent="0.2">
      <c r="B14" s="254"/>
      <c r="C14" s="263" t="s">
        <v>987</v>
      </c>
      <c r="D14" s="261"/>
      <c r="E14" s="262"/>
      <c r="F14" s="262"/>
      <c r="G14" s="262"/>
      <c r="H14" s="262"/>
      <c r="I14" s="262"/>
      <c r="L14" s="254"/>
      <c r="M14" s="263" t="s">
        <v>987</v>
      </c>
      <c r="N14" s="261"/>
      <c r="O14" s="262"/>
      <c r="P14" s="262"/>
      <c r="Q14" s="262"/>
      <c r="R14" s="262"/>
      <c r="S14" s="262"/>
    </row>
    <row r="15" spans="2:19" x14ac:dyDescent="0.2">
      <c r="B15" s="254"/>
      <c r="C15" s="263" t="s">
        <v>988</v>
      </c>
      <c r="D15" s="261"/>
      <c r="E15" s="262"/>
      <c r="F15" s="262"/>
      <c r="G15" s="262"/>
      <c r="H15" s="262"/>
      <c r="I15" s="262"/>
      <c r="L15" s="254"/>
      <c r="M15" s="263" t="s">
        <v>988</v>
      </c>
      <c r="N15" s="261"/>
      <c r="O15" s="262"/>
      <c r="P15" s="262"/>
      <c r="Q15" s="262"/>
      <c r="R15" s="262"/>
      <c r="S15" s="262"/>
    </row>
    <row r="16" spans="2:19" x14ac:dyDescent="0.2">
      <c r="B16" s="254"/>
      <c r="C16" s="263" t="s">
        <v>989</v>
      </c>
      <c r="D16" s="261"/>
      <c r="E16" s="262"/>
      <c r="F16" s="262"/>
      <c r="G16" s="262"/>
      <c r="H16" s="262"/>
      <c r="I16" s="262"/>
      <c r="L16" s="254"/>
      <c r="M16" s="263" t="s">
        <v>989</v>
      </c>
      <c r="N16" s="261"/>
      <c r="O16" s="262"/>
      <c r="P16" s="262"/>
      <c r="Q16" s="262"/>
      <c r="R16" s="262"/>
      <c r="S16" s="262"/>
    </row>
    <row r="17" spans="2:19" x14ac:dyDescent="0.2">
      <c r="B17" s="254"/>
      <c r="C17" s="260" t="s">
        <v>990</v>
      </c>
      <c r="D17" s="261"/>
      <c r="E17" s="262"/>
      <c r="F17" s="262"/>
      <c r="G17" s="262"/>
      <c r="H17" s="262"/>
      <c r="I17" s="262"/>
      <c r="L17" s="254"/>
      <c r="M17" s="260" t="s">
        <v>990</v>
      </c>
      <c r="N17" s="261"/>
      <c r="O17" s="262"/>
      <c r="P17" s="262"/>
      <c r="Q17" s="262"/>
      <c r="R17" s="262"/>
      <c r="S17" s="262"/>
    </row>
    <row r="18" spans="2:19" ht="13.5" thickBot="1" x14ac:dyDescent="0.25">
      <c r="B18" s="254"/>
      <c r="C18" s="264" t="s">
        <v>283</v>
      </c>
      <c r="D18" s="265"/>
      <c r="E18" s="265">
        <f>SUM(E7:E17)</f>
        <v>0</v>
      </c>
      <c r="F18" s="265">
        <f>SUM(F7:F17)</f>
        <v>0</v>
      </c>
      <c r="G18" s="265">
        <f>SUM(G7:G17)</f>
        <v>0</v>
      </c>
      <c r="H18" s="265">
        <f>SUM(H7:H17)</f>
        <v>0</v>
      </c>
      <c r="I18" s="265">
        <f>SUM(I7:I17)</f>
        <v>0</v>
      </c>
      <c r="L18" s="254"/>
      <c r="M18" s="264" t="s">
        <v>283</v>
      </c>
      <c r="N18" s="265"/>
      <c r="O18" s="265">
        <f>SUM(O7:O17)</f>
        <v>0</v>
      </c>
      <c r="P18" s="590" t="s">
        <v>721</v>
      </c>
      <c r="Q18" s="590" t="s">
        <v>721</v>
      </c>
      <c r="R18" s="265">
        <f>SUM(R7:R17)</f>
        <v>0</v>
      </c>
      <c r="S18" s="265">
        <f>SUM(S7:S17)</f>
        <v>0</v>
      </c>
    </row>
    <row r="19" spans="2:19" ht="13.5" thickTop="1" x14ac:dyDescent="0.2">
      <c r="B19" s="254"/>
      <c r="C19" s="254"/>
      <c r="D19" s="254"/>
      <c r="E19" s="254"/>
      <c r="F19" s="254"/>
      <c r="G19" s="254"/>
      <c r="H19" s="254"/>
      <c r="I19" s="254"/>
      <c r="L19" s="254"/>
      <c r="M19" s="254"/>
      <c r="N19" s="254"/>
      <c r="O19" s="254"/>
      <c r="P19" s="254"/>
      <c r="Q19" s="254"/>
      <c r="R19" s="254"/>
      <c r="S19" s="254"/>
    </row>
    <row r="20" spans="2:19" x14ac:dyDescent="0.2">
      <c r="B20" s="254"/>
      <c r="C20" s="254"/>
      <c r="D20" s="254"/>
      <c r="E20" s="254"/>
      <c r="F20" s="254"/>
      <c r="G20" s="254"/>
      <c r="H20" s="254"/>
      <c r="I20" s="254"/>
      <c r="L20" s="254"/>
      <c r="M20" s="254"/>
      <c r="N20" s="254"/>
      <c r="O20" s="254"/>
      <c r="P20" s="254"/>
      <c r="Q20" s="254"/>
      <c r="R20" s="254"/>
      <c r="S20" s="254"/>
    </row>
    <row r="21" spans="2:19" ht="15.75" x14ac:dyDescent="0.25">
      <c r="B21" s="253" t="s">
        <v>12</v>
      </c>
      <c r="C21" s="249" t="s">
        <v>354</v>
      </c>
      <c r="D21" s="254"/>
      <c r="E21" s="254"/>
      <c r="F21" s="254"/>
      <c r="G21" s="254"/>
      <c r="H21" s="254"/>
      <c r="I21" s="254"/>
      <c r="L21" s="253" t="s">
        <v>12</v>
      </c>
      <c r="M21" s="249" t="s">
        <v>354</v>
      </c>
      <c r="N21" s="254"/>
      <c r="O21" s="254"/>
      <c r="P21" s="254"/>
      <c r="Q21" s="254"/>
      <c r="R21" s="254"/>
      <c r="S21" s="254"/>
    </row>
    <row r="22" spans="2:19" x14ac:dyDescent="0.2">
      <c r="B22" s="254"/>
      <c r="C22" s="254"/>
      <c r="D22" s="254"/>
      <c r="E22" s="254"/>
      <c r="F22" s="254"/>
      <c r="G22" s="254"/>
      <c r="H22" s="254"/>
      <c r="I22" s="254"/>
      <c r="L22" s="254"/>
      <c r="M22" s="254"/>
      <c r="N22" s="254"/>
      <c r="O22" s="254"/>
      <c r="P22" s="254"/>
      <c r="Q22" s="254"/>
      <c r="R22" s="254"/>
      <c r="S22" s="254"/>
    </row>
    <row r="23" spans="2:19" ht="12.75" customHeight="1" x14ac:dyDescent="0.2">
      <c r="B23" s="254"/>
      <c r="C23" s="255"/>
      <c r="D23" s="255"/>
      <c r="E23" s="255"/>
      <c r="F23" s="701" t="s">
        <v>433</v>
      </c>
      <c r="G23" s="701" t="s">
        <v>433</v>
      </c>
      <c r="H23" s="701" t="s">
        <v>620</v>
      </c>
      <c r="I23" s="701" t="s">
        <v>619</v>
      </c>
      <c r="L23" s="254"/>
      <c r="M23" s="255"/>
      <c r="N23" s="255"/>
      <c r="O23" s="255"/>
      <c r="P23" s="701" t="s">
        <v>433</v>
      </c>
      <c r="Q23" s="701" t="s">
        <v>433</v>
      </c>
      <c r="R23" s="701" t="s">
        <v>620</v>
      </c>
      <c r="S23" s="701" t="s">
        <v>619</v>
      </c>
    </row>
    <row r="24" spans="2:19" x14ac:dyDescent="0.2">
      <c r="B24" s="254"/>
      <c r="C24" s="257" t="s">
        <v>280</v>
      </c>
      <c r="D24" s="256" t="s">
        <v>281</v>
      </c>
      <c r="E24" s="256" t="s">
        <v>342</v>
      </c>
      <c r="F24" s="701"/>
      <c r="G24" s="701"/>
      <c r="H24" s="701"/>
      <c r="I24" s="701"/>
      <c r="L24" s="254"/>
      <c r="M24" s="257" t="s">
        <v>280</v>
      </c>
      <c r="N24" s="574" t="s">
        <v>281</v>
      </c>
      <c r="O24" s="574" t="s">
        <v>342</v>
      </c>
      <c r="P24" s="701"/>
      <c r="Q24" s="701"/>
      <c r="R24" s="701"/>
      <c r="S24" s="701"/>
    </row>
    <row r="25" spans="2:19" ht="38.25" x14ac:dyDescent="0.2">
      <c r="B25" s="254"/>
      <c r="C25" s="257"/>
      <c r="D25" s="258"/>
      <c r="E25" s="258"/>
      <c r="F25" s="259" t="s">
        <v>659</v>
      </c>
      <c r="G25" s="259" t="s">
        <v>688</v>
      </c>
      <c r="H25" s="259" t="s">
        <v>689</v>
      </c>
      <c r="I25" s="259" t="s">
        <v>689</v>
      </c>
      <c r="L25" s="254"/>
      <c r="M25" s="257"/>
      <c r="N25" s="258"/>
      <c r="O25" s="258"/>
      <c r="P25" s="632" t="s">
        <v>869</v>
      </c>
      <c r="Q25" s="632" t="s">
        <v>872</v>
      </c>
      <c r="R25" s="632" t="s">
        <v>873</v>
      </c>
      <c r="S25" s="632" t="s">
        <v>873</v>
      </c>
    </row>
    <row r="26" spans="2:19" ht="89.25" x14ac:dyDescent="0.2">
      <c r="B26" s="254"/>
      <c r="C26" s="260"/>
      <c r="D26" s="261"/>
      <c r="E26" s="262"/>
      <c r="F26" s="262"/>
      <c r="G26" s="262"/>
      <c r="H26" s="262"/>
      <c r="I26" s="262"/>
      <c r="L26" s="254"/>
      <c r="M26" s="599" t="s">
        <v>991</v>
      </c>
      <c r="N26" s="261"/>
      <c r="O26" s="262"/>
      <c r="P26" s="592" t="s">
        <v>992</v>
      </c>
      <c r="Q26" s="592" t="s">
        <v>993</v>
      </c>
      <c r="R26" s="262"/>
      <c r="S26" s="262"/>
    </row>
    <row r="27" spans="2:19" x14ac:dyDescent="0.2">
      <c r="B27" s="254"/>
      <c r="C27" s="260"/>
      <c r="D27" s="261"/>
      <c r="E27" s="262"/>
      <c r="F27" s="262"/>
      <c r="G27" s="262"/>
      <c r="H27" s="262"/>
      <c r="I27" s="262"/>
      <c r="L27" s="254"/>
      <c r="M27" s="260"/>
      <c r="N27" s="261"/>
      <c r="O27" s="262"/>
      <c r="P27" s="262"/>
      <c r="Q27" s="262"/>
      <c r="R27" s="262"/>
      <c r="S27" s="262"/>
    </row>
    <row r="28" spans="2:19" x14ac:dyDescent="0.2">
      <c r="B28" s="254"/>
      <c r="C28" s="263"/>
      <c r="D28" s="261"/>
      <c r="E28" s="262"/>
      <c r="F28" s="262"/>
      <c r="G28" s="262"/>
      <c r="H28" s="262"/>
      <c r="I28" s="262"/>
      <c r="L28" s="254"/>
      <c r="M28" s="263"/>
      <c r="N28" s="261"/>
      <c r="O28" s="262"/>
      <c r="P28" s="262"/>
      <c r="Q28" s="262"/>
      <c r="R28" s="262"/>
      <c r="S28" s="262"/>
    </row>
    <row r="29" spans="2:19" x14ac:dyDescent="0.2">
      <c r="B29" s="254"/>
      <c r="C29" s="260"/>
      <c r="D29" s="261"/>
      <c r="E29" s="262"/>
      <c r="F29" s="262"/>
      <c r="G29" s="262"/>
      <c r="H29" s="262"/>
      <c r="I29" s="262"/>
      <c r="L29" s="254"/>
      <c r="M29" s="260"/>
      <c r="N29" s="261"/>
      <c r="O29" s="262"/>
      <c r="P29" s="262"/>
      <c r="Q29" s="262"/>
      <c r="R29" s="262"/>
      <c r="S29" s="262"/>
    </row>
    <row r="30" spans="2:19" ht="13.5" thickBot="1" x14ac:dyDescent="0.25">
      <c r="B30" s="254"/>
      <c r="C30" s="264" t="s">
        <v>283</v>
      </c>
      <c r="D30" s="265"/>
      <c r="E30" s="265">
        <f>SUM(E26:E29)</f>
        <v>0</v>
      </c>
      <c r="F30" s="265">
        <f>SUM(F26:F29)</f>
        <v>0</v>
      </c>
      <c r="G30" s="265">
        <f>SUM(G26:G29)</f>
        <v>0</v>
      </c>
      <c r="H30" s="265">
        <f>SUM(H26:H29)</f>
        <v>0</v>
      </c>
      <c r="I30" s="265">
        <f>SUM(I26:I29)</f>
        <v>0</v>
      </c>
      <c r="L30" s="254"/>
      <c r="M30" s="264" t="s">
        <v>283</v>
      </c>
      <c r="N30" s="265"/>
      <c r="O30" s="265">
        <f>SUM(O26:O29)</f>
        <v>0</v>
      </c>
      <c r="P30" s="590" t="s">
        <v>721</v>
      </c>
      <c r="Q30" s="590" t="s">
        <v>721</v>
      </c>
      <c r="R30" s="265">
        <f>SUM(R26:R29)</f>
        <v>0</v>
      </c>
      <c r="S30" s="265">
        <f>SUM(S26:S29)</f>
        <v>0</v>
      </c>
    </row>
    <row r="31" spans="2:19" ht="13.5" thickTop="1" x14ac:dyDescent="0.2">
      <c r="B31" s="254"/>
      <c r="C31" s="254"/>
      <c r="D31" s="254"/>
      <c r="E31" s="254"/>
      <c r="F31" s="254"/>
      <c r="G31" s="254"/>
      <c r="H31" s="254"/>
      <c r="I31" s="254"/>
      <c r="L31" s="254"/>
      <c r="M31" s="254"/>
      <c r="N31" s="254"/>
      <c r="O31" s="254"/>
      <c r="P31" s="254"/>
      <c r="Q31" s="254"/>
      <c r="R31" s="254"/>
      <c r="S31" s="254"/>
    </row>
    <row r="32" spans="2:19" x14ac:dyDescent="0.2">
      <c r="B32" s="254"/>
      <c r="C32" s="254"/>
      <c r="D32" s="254"/>
      <c r="E32" s="254"/>
      <c r="F32" s="254"/>
      <c r="G32" s="254"/>
      <c r="H32" s="254"/>
      <c r="I32" s="254"/>
      <c r="L32" s="254"/>
      <c r="M32" s="254"/>
      <c r="N32" s="254"/>
      <c r="O32" s="254"/>
      <c r="P32" s="254"/>
      <c r="Q32" s="254"/>
      <c r="R32" s="254"/>
      <c r="S32" s="254"/>
    </row>
    <row r="33" spans="2:19" ht="15.75" x14ac:dyDescent="0.25">
      <c r="B33" s="250" t="s">
        <v>397</v>
      </c>
      <c r="C33" s="250" t="s">
        <v>355</v>
      </c>
      <c r="D33" s="266"/>
      <c r="E33" s="266"/>
      <c r="F33" s="266"/>
      <c r="G33" s="266"/>
      <c r="H33" s="266"/>
      <c r="I33" s="266"/>
      <c r="J33" s="266"/>
      <c r="L33" s="568" t="s">
        <v>397</v>
      </c>
      <c r="M33" s="568" t="s">
        <v>355</v>
      </c>
      <c r="N33" s="266"/>
      <c r="O33" s="266"/>
      <c r="P33" s="266"/>
      <c r="Q33" s="266"/>
      <c r="R33" s="266"/>
      <c r="S33" s="266"/>
    </row>
    <row r="34" spans="2:19" ht="12.75" customHeight="1" x14ac:dyDescent="0.2">
      <c r="C34" s="267"/>
      <c r="D34" s="267"/>
      <c r="E34" s="267"/>
      <c r="F34" s="267"/>
      <c r="G34" s="267"/>
      <c r="M34" s="267"/>
      <c r="N34" s="267"/>
      <c r="O34" s="267"/>
      <c r="P34" s="267"/>
      <c r="Q34" s="267"/>
    </row>
    <row r="35" spans="2:19" ht="30.75" customHeight="1" x14ac:dyDescent="0.2">
      <c r="C35" s="268"/>
      <c r="D35" s="269">
        <v>2012</v>
      </c>
      <c r="E35" s="269">
        <v>2013</v>
      </c>
      <c r="F35" s="269">
        <v>2013</v>
      </c>
      <c r="G35" s="269">
        <v>2013</v>
      </c>
      <c r="H35" s="269">
        <v>2013</v>
      </c>
      <c r="I35" s="269">
        <v>2013</v>
      </c>
      <c r="M35" s="268"/>
      <c r="N35" s="631" t="s">
        <v>870</v>
      </c>
      <c r="O35" s="631" t="s">
        <v>871</v>
      </c>
      <c r="P35" s="631" t="s">
        <v>871</v>
      </c>
      <c r="Q35" s="631" t="s">
        <v>871</v>
      </c>
      <c r="R35" s="631" t="s">
        <v>871</v>
      </c>
      <c r="S35" s="631" t="s">
        <v>871</v>
      </c>
    </row>
    <row r="36" spans="2:19" ht="12.75" customHeight="1" x14ac:dyDescent="0.2">
      <c r="C36" s="268"/>
      <c r="D36" s="269" t="s">
        <v>285</v>
      </c>
      <c r="E36" s="269" t="s">
        <v>285</v>
      </c>
      <c r="F36" s="304" t="s">
        <v>286</v>
      </c>
      <c r="G36" s="304" t="s">
        <v>285</v>
      </c>
      <c r="H36" s="304" t="s">
        <v>285</v>
      </c>
      <c r="I36" s="698" t="s">
        <v>343</v>
      </c>
      <c r="M36" s="268"/>
      <c r="N36" s="269" t="s">
        <v>285</v>
      </c>
      <c r="O36" s="269" t="s">
        <v>285</v>
      </c>
      <c r="P36" s="304" t="s">
        <v>286</v>
      </c>
      <c r="Q36" s="304" t="s">
        <v>285</v>
      </c>
      <c r="R36" s="304" t="s">
        <v>285</v>
      </c>
      <c r="S36" s="698" t="s">
        <v>343</v>
      </c>
    </row>
    <row r="37" spans="2:19" ht="30" customHeight="1" x14ac:dyDescent="0.2">
      <c r="C37" s="268"/>
      <c r="D37" s="269" t="s">
        <v>427</v>
      </c>
      <c r="E37" s="269" t="s">
        <v>427</v>
      </c>
      <c r="F37" s="304" t="s">
        <v>427</v>
      </c>
      <c r="G37" s="304" t="s">
        <v>287</v>
      </c>
      <c r="H37" s="304" t="s">
        <v>287</v>
      </c>
      <c r="I37" s="698"/>
      <c r="N37" s="269" t="s">
        <v>427</v>
      </c>
      <c r="O37" s="269" t="s">
        <v>427</v>
      </c>
      <c r="P37" s="304" t="s">
        <v>427</v>
      </c>
      <c r="Q37" s="304" t="s">
        <v>287</v>
      </c>
      <c r="R37" s="304" t="s">
        <v>287</v>
      </c>
      <c r="S37" s="698"/>
    </row>
    <row r="38" spans="2:19" ht="51" x14ac:dyDescent="0.2">
      <c r="C38" s="268" t="s">
        <v>994</v>
      </c>
      <c r="D38" s="261"/>
      <c r="E38" s="262"/>
      <c r="F38" s="262"/>
      <c r="G38" s="262"/>
      <c r="H38" s="262"/>
      <c r="I38" s="262"/>
      <c r="M38" s="599" t="s">
        <v>977</v>
      </c>
      <c r="N38" s="592" t="s">
        <v>995</v>
      </c>
      <c r="O38" s="592" t="s">
        <v>996</v>
      </c>
      <c r="P38" s="262"/>
      <c r="Q38" s="262"/>
      <c r="R38" s="262"/>
      <c r="S38" s="262"/>
    </row>
    <row r="39" spans="2:19" ht="12.75" customHeight="1" thickBot="1" x14ac:dyDescent="0.25">
      <c r="C39" s="264" t="s">
        <v>283</v>
      </c>
      <c r="D39" s="271">
        <f t="shared" ref="D39:I39" si="0">SUM(D38:D38)</f>
        <v>0</v>
      </c>
      <c r="E39" s="271">
        <f t="shared" si="0"/>
        <v>0</v>
      </c>
      <c r="F39" s="271">
        <f t="shared" si="0"/>
        <v>0</v>
      </c>
      <c r="G39" s="271">
        <f t="shared" si="0"/>
        <v>0</v>
      </c>
      <c r="H39" s="271">
        <f t="shared" si="0"/>
        <v>0</v>
      </c>
      <c r="I39" s="271">
        <f t="shared" si="0"/>
        <v>0</v>
      </c>
      <c r="M39" s="264" t="s">
        <v>283</v>
      </c>
      <c r="N39" s="590" t="s">
        <v>721</v>
      </c>
      <c r="O39" s="590" t="s">
        <v>721</v>
      </c>
      <c r="P39" s="271">
        <f>SUM(P38:P38)</f>
        <v>0</v>
      </c>
      <c r="Q39" s="590">
        <v>0</v>
      </c>
      <c r="R39" s="590">
        <v>0</v>
      </c>
      <c r="S39" s="271">
        <f>SUM(S38:S38)</f>
        <v>0</v>
      </c>
    </row>
    <row r="40" spans="2:19" ht="12.75" customHeight="1" thickTop="1" x14ac:dyDescent="0.2">
      <c r="C40" s="272"/>
      <c r="D40" s="273"/>
      <c r="E40" s="273"/>
      <c r="F40" s="273"/>
      <c r="G40" s="273"/>
      <c r="H40" s="273"/>
      <c r="I40" s="273"/>
      <c r="M40" s="272"/>
      <c r="N40" s="273"/>
      <c r="O40" s="273"/>
      <c r="P40" s="273"/>
      <c r="Q40" s="273"/>
      <c r="R40" s="273"/>
      <c r="S40" s="273"/>
    </row>
    <row r="41" spans="2:19" ht="12.75" customHeight="1" x14ac:dyDescent="0.2">
      <c r="C41" s="272"/>
      <c r="D41" s="273"/>
      <c r="E41" s="273"/>
      <c r="F41" s="273"/>
      <c r="G41" s="273"/>
      <c r="H41" s="273"/>
      <c r="I41" s="273"/>
      <c r="M41" s="272"/>
      <c r="N41" s="273"/>
      <c r="O41" s="273"/>
      <c r="P41" s="273"/>
      <c r="Q41" s="273"/>
      <c r="R41" s="273"/>
      <c r="S41" s="273"/>
    </row>
    <row r="42" spans="2:19" ht="12.75" customHeight="1" x14ac:dyDescent="0.25">
      <c r="B42" s="250" t="s">
        <v>284</v>
      </c>
      <c r="C42" s="250" t="s">
        <v>356</v>
      </c>
      <c r="D42" s="266"/>
      <c r="E42" s="266"/>
      <c r="F42" s="266"/>
      <c r="G42" s="266"/>
      <c r="H42" s="266"/>
      <c r="I42" s="266"/>
      <c r="L42" s="568" t="s">
        <v>284</v>
      </c>
      <c r="M42" s="568" t="s">
        <v>356</v>
      </c>
      <c r="N42" s="266"/>
      <c r="O42" s="266"/>
      <c r="P42" s="266"/>
      <c r="Q42" s="266"/>
      <c r="R42" s="266"/>
      <c r="S42" s="266"/>
    </row>
    <row r="43" spans="2:19" ht="12.75" customHeight="1" x14ac:dyDescent="0.2">
      <c r="C43" s="267"/>
      <c r="D43" s="267"/>
      <c r="E43" s="267"/>
      <c r="F43" s="267"/>
      <c r="G43" s="267"/>
      <c r="M43" s="267"/>
      <c r="N43" s="267"/>
      <c r="O43" s="267"/>
      <c r="P43" s="267"/>
      <c r="Q43" s="267"/>
    </row>
    <row r="44" spans="2:19" ht="38.25" x14ac:dyDescent="0.2">
      <c r="C44" s="268"/>
      <c r="D44" s="269">
        <v>2012</v>
      </c>
      <c r="E44" s="269">
        <v>2013</v>
      </c>
      <c r="F44" s="269">
        <v>2013</v>
      </c>
      <c r="G44" s="269">
        <v>2013</v>
      </c>
      <c r="H44" s="269">
        <v>2013</v>
      </c>
      <c r="I44" s="269">
        <v>2013</v>
      </c>
      <c r="M44" s="268"/>
      <c r="N44" s="631" t="s">
        <v>870</v>
      </c>
      <c r="O44" s="631" t="s">
        <v>871</v>
      </c>
      <c r="P44" s="631" t="s">
        <v>871</v>
      </c>
      <c r="Q44" s="631" t="s">
        <v>871</v>
      </c>
      <c r="R44" s="631" t="s">
        <v>871</v>
      </c>
      <c r="S44" s="631" t="s">
        <v>871</v>
      </c>
    </row>
    <row r="45" spans="2:19" ht="12.75" customHeight="1" x14ac:dyDescent="0.2">
      <c r="C45" s="268"/>
      <c r="D45" s="269" t="s">
        <v>285</v>
      </c>
      <c r="E45" s="269" t="s">
        <v>285</v>
      </c>
      <c r="F45" s="304" t="s">
        <v>286</v>
      </c>
      <c r="G45" s="304" t="s">
        <v>285</v>
      </c>
      <c r="H45" s="304" t="s">
        <v>285</v>
      </c>
      <c r="I45" s="698" t="s">
        <v>343</v>
      </c>
      <c r="M45" s="268"/>
      <c r="N45" s="269" t="s">
        <v>285</v>
      </c>
      <c r="O45" s="629" t="s">
        <v>285</v>
      </c>
      <c r="P45" s="630" t="s">
        <v>286</v>
      </c>
      <c r="Q45" s="630" t="s">
        <v>285</v>
      </c>
      <c r="R45" s="630" t="s">
        <v>285</v>
      </c>
      <c r="S45" s="699" t="s">
        <v>343</v>
      </c>
    </row>
    <row r="46" spans="2:19" ht="12.75" customHeight="1" x14ac:dyDescent="0.2">
      <c r="C46" s="268"/>
      <c r="D46" s="269" t="s">
        <v>427</v>
      </c>
      <c r="E46" s="269" t="s">
        <v>427</v>
      </c>
      <c r="F46" s="304" t="s">
        <v>427</v>
      </c>
      <c r="G46" s="304" t="s">
        <v>287</v>
      </c>
      <c r="H46" s="304" t="s">
        <v>287</v>
      </c>
      <c r="I46" s="698"/>
      <c r="M46" s="268"/>
      <c r="N46" s="269" t="s">
        <v>427</v>
      </c>
      <c r="O46" s="629" t="s">
        <v>427</v>
      </c>
      <c r="P46" s="630" t="s">
        <v>427</v>
      </c>
      <c r="Q46" s="630" t="s">
        <v>287</v>
      </c>
      <c r="R46" s="630" t="s">
        <v>287</v>
      </c>
      <c r="S46" s="699"/>
    </row>
    <row r="47" spans="2:19" ht="12.75" customHeight="1" x14ac:dyDescent="0.2">
      <c r="C47" s="268" t="s">
        <v>994</v>
      </c>
      <c r="D47" s="261"/>
      <c r="E47" s="262"/>
      <c r="F47" s="262"/>
      <c r="G47" s="262"/>
      <c r="H47" s="262"/>
      <c r="I47" s="262"/>
      <c r="M47" s="268" t="s">
        <v>994</v>
      </c>
      <c r="N47" s="261"/>
      <c r="O47" s="262"/>
      <c r="P47" s="262"/>
      <c r="Q47" s="262"/>
      <c r="R47" s="262"/>
      <c r="S47" s="262"/>
    </row>
    <row r="48" spans="2:19" ht="12.75" customHeight="1" x14ac:dyDescent="0.2">
      <c r="C48" s="268" t="s">
        <v>982</v>
      </c>
      <c r="D48" s="261"/>
      <c r="E48" s="262"/>
      <c r="F48" s="262"/>
      <c r="G48" s="262"/>
      <c r="H48" s="262"/>
      <c r="I48" s="262"/>
      <c r="M48" s="268" t="s">
        <v>982</v>
      </c>
      <c r="N48" s="261"/>
      <c r="O48" s="262"/>
      <c r="P48" s="262"/>
      <c r="Q48" s="262"/>
      <c r="R48" s="262"/>
      <c r="S48" s="262"/>
    </row>
    <row r="49" spans="2:19" ht="12.75" customHeight="1" x14ac:dyDescent="0.2">
      <c r="C49" s="268" t="s">
        <v>997</v>
      </c>
      <c r="D49" s="261"/>
      <c r="E49" s="262"/>
      <c r="F49" s="262"/>
      <c r="G49" s="262"/>
      <c r="H49" s="262"/>
      <c r="I49" s="262"/>
      <c r="M49" s="268" t="s">
        <v>997</v>
      </c>
      <c r="N49" s="261"/>
      <c r="O49" s="262"/>
      <c r="P49" s="262"/>
      <c r="Q49" s="262"/>
      <c r="R49" s="262"/>
      <c r="S49" s="262"/>
    </row>
    <row r="50" spans="2:19" ht="12.75" customHeight="1" x14ac:dyDescent="0.2">
      <c r="C50" s="268" t="s">
        <v>998</v>
      </c>
      <c r="D50" s="261"/>
      <c r="E50" s="262"/>
      <c r="F50" s="262"/>
      <c r="G50" s="262"/>
      <c r="H50" s="262"/>
      <c r="I50" s="262"/>
      <c r="M50" s="268" t="s">
        <v>998</v>
      </c>
      <c r="N50" s="261"/>
      <c r="O50" s="262"/>
      <c r="P50" s="262"/>
      <c r="Q50" s="262"/>
      <c r="R50" s="262"/>
      <c r="S50" s="262"/>
    </row>
    <row r="51" spans="2:19" ht="12.75" customHeight="1" x14ac:dyDescent="0.2">
      <c r="C51" s="268" t="s">
        <v>999</v>
      </c>
      <c r="D51" s="262"/>
      <c r="E51" s="262"/>
      <c r="F51" s="262"/>
      <c r="G51" s="262"/>
      <c r="H51" s="262"/>
      <c r="I51" s="262"/>
      <c r="M51" s="268" t="s">
        <v>999</v>
      </c>
      <c r="N51" s="262"/>
      <c r="O51" s="262"/>
      <c r="P51" s="262"/>
      <c r="Q51" s="262"/>
      <c r="R51" s="262"/>
      <c r="S51" s="262"/>
    </row>
    <row r="52" spans="2:19" ht="12.75" customHeight="1" x14ac:dyDescent="0.2">
      <c r="C52" s="268" t="s">
        <v>1000</v>
      </c>
      <c r="D52" s="262"/>
      <c r="E52" s="262"/>
      <c r="F52" s="262"/>
      <c r="G52" s="262"/>
      <c r="H52" s="262"/>
      <c r="I52" s="262"/>
      <c r="M52" s="268" t="s">
        <v>1000</v>
      </c>
      <c r="N52" s="262"/>
      <c r="O52" s="262"/>
      <c r="P52" s="262"/>
      <c r="Q52" s="262"/>
      <c r="R52" s="262"/>
      <c r="S52" s="262"/>
    </row>
    <row r="53" spans="2:19" ht="51" x14ac:dyDescent="0.2">
      <c r="C53" s="268" t="s">
        <v>6</v>
      </c>
      <c r="D53" s="262"/>
      <c r="E53" s="262"/>
      <c r="F53" s="262"/>
      <c r="G53" s="262"/>
      <c r="H53" s="262"/>
      <c r="I53" s="262"/>
      <c r="M53" s="268" t="s">
        <v>6</v>
      </c>
      <c r="N53" s="592" t="s">
        <v>1001</v>
      </c>
      <c r="O53" s="592" t="s">
        <v>1002</v>
      </c>
      <c r="P53" s="262"/>
      <c r="Q53" s="262"/>
      <c r="R53" s="262"/>
      <c r="S53" s="262"/>
    </row>
    <row r="54" spans="2:19" ht="12.75" customHeight="1" x14ac:dyDescent="0.2">
      <c r="C54" s="268" t="s">
        <v>6</v>
      </c>
      <c r="D54" s="262"/>
      <c r="E54" s="262"/>
      <c r="F54" s="262"/>
      <c r="G54" s="262"/>
      <c r="H54" s="262"/>
      <c r="I54" s="262"/>
      <c r="M54" s="268" t="s">
        <v>6</v>
      </c>
      <c r="N54" s="262"/>
      <c r="O54" s="262"/>
      <c r="P54" s="262"/>
      <c r="Q54" s="262"/>
      <c r="R54" s="262"/>
      <c r="S54" s="262"/>
    </row>
    <row r="55" spans="2:19" ht="12.75" customHeight="1" thickBot="1" x14ac:dyDescent="0.25">
      <c r="C55" s="264" t="s">
        <v>283</v>
      </c>
      <c r="D55" s="271">
        <f t="shared" ref="D55:I55" si="1">SUM(D47:D54)</f>
        <v>0</v>
      </c>
      <c r="E55" s="271">
        <f t="shared" si="1"/>
        <v>0</v>
      </c>
      <c r="F55" s="271">
        <f t="shared" si="1"/>
        <v>0</v>
      </c>
      <c r="G55" s="271">
        <f t="shared" si="1"/>
        <v>0</v>
      </c>
      <c r="H55" s="271">
        <f t="shared" si="1"/>
        <v>0</v>
      </c>
      <c r="I55" s="271">
        <f t="shared" si="1"/>
        <v>0</v>
      </c>
      <c r="M55" s="264" t="s">
        <v>283</v>
      </c>
      <c r="N55" s="590" t="s">
        <v>721</v>
      </c>
      <c r="O55" s="590" t="s">
        <v>721</v>
      </c>
      <c r="P55" s="590">
        <v>0</v>
      </c>
      <c r="Q55" s="590">
        <v>0</v>
      </c>
      <c r="R55" s="590">
        <v>0</v>
      </c>
      <c r="S55" s="590">
        <v>0</v>
      </c>
    </row>
    <row r="56" spans="2:19" ht="12.75" customHeight="1" thickTop="1" x14ac:dyDescent="0.2">
      <c r="C56" s="272"/>
      <c r="D56" s="273"/>
      <c r="E56" s="273"/>
      <c r="F56" s="273"/>
      <c r="G56" s="273"/>
      <c r="H56" s="273"/>
      <c r="I56" s="273"/>
      <c r="M56" s="272"/>
      <c r="N56" s="273"/>
      <c r="O56" s="273"/>
      <c r="P56" s="273"/>
      <c r="Q56" s="273"/>
      <c r="R56" s="273"/>
      <c r="S56" s="273"/>
    </row>
    <row r="57" spans="2:19" ht="12.75" customHeight="1" x14ac:dyDescent="0.2">
      <c r="C57" s="272"/>
      <c r="D57" s="273"/>
      <c r="E57" s="273"/>
      <c r="F57" s="273"/>
      <c r="G57" s="273"/>
      <c r="H57" s="273"/>
      <c r="I57" s="273"/>
      <c r="M57" s="272"/>
      <c r="N57" s="273"/>
      <c r="O57" s="273"/>
      <c r="P57" s="273"/>
      <c r="Q57" s="273"/>
      <c r="R57" s="273"/>
      <c r="S57" s="273"/>
    </row>
    <row r="58" spans="2:19" ht="12.75" customHeight="1" x14ac:dyDescent="0.2">
      <c r="C58" s="272"/>
      <c r="D58" s="273"/>
      <c r="E58" s="273"/>
      <c r="F58" s="273"/>
      <c r="G58" s="273"/>
      <c r="H58" s="273"/>
      <c r="I58" s="273"/>
      <c r="M58" s="272"/>
      <c r="N58" s="273"/>
      <c r="O58" s="273"/>
      <c r="P58" s="273"/>
      <c r="Q58" s="273"/>
      <c r="R58" s="273"/>
      <c r="S58" s="273"/>
    </row>
    <row r="59" spans="2:19" ht="15.75" customHeight="1" x14ac:dyDescent="0.25">
      <c r="B59" s="274" t="s">
        <v>398</v>
      </c>
      <c r="C59" s="275" t="s">
        <v>344</v>
      </c>
      <c r="D59" s="214"/>
      <c r="E59" s="214"/>
      <c r="F59" s="214"/>
      <c r="G59" s="273"/>
      <c r="H59" s="273"/>
      <c r="I59" s="273"/>
      <c r="L59" s="274" t="s">
        <v>398</v>
      </c>
      <c r="M59" s="275" t="s">
        <v>344</v>
      </c>
      <c r="N59" s="214"/>
      <c r="O59" s="214"/>
      <c r="P59" s="214"/>
      <c r="Q59" s="273"/>
      <c r="R59" s="273"/>
      <c r="S59" s="273"/>
    </row>
    <row r="60" spans="2:19" ht="12.75" customHeight="1" x14ac:dyDescent="0.2">
      <c r="B60" s="276"/>
      <c r="C60" s="214"/>
      <c r="G60" s="273"/>
      <c r="H60" s="273"/>
      <c r="I60" s="273"/>
      <c r="L60" s="276"/>
      <c r="M60" s="214"/>
      <c r="Q60" s="273"/>
      <c r="R60" s="273"/>
      <c r="S60" s="273"/>
    </row>
    <row r="61" spans="2:19" ht="12.75" customHeight="1" x14ac:dyDescent="0.2">
      <c r="B61" s="276"/>
      <c r="C61" s="277" t="s">
        <v>346</v>
      </c>
      <c r="E61" s="269" t="s">
        <v>288</v>
      </c>
      <c r="F61" s="269" t="s">
        <v>288</v>
      </c>
      <c r="G61" s="273"/>
      <c r="H61" s="273"/>
      <c r="I61" s="273"/>
      <c r="L61" s="276"/>
      <c r="M61" s="277" t="s">
        <v>346</v>
      </c>
      <c r="O61" s="269" t="s">
        <v>288</v>
      </c>
      <c r="P61" s="269" t="s">
        <v>288</v>
      </c>
      <c r="Q61" s="273"/>
      <c r="R61" s="273"/>
      <c r="S61" s="273"/>
    </row>
    <row r="62" spans="2:19" ht="38.25" x14ac:dyDescent="0.2">
      <c r="B62" s="276"/>
      <c r="C62" s="277"/>
      <c r="E62" s="278">
        <v>41639</v>
      </c>
      <c r="F62" s="278">
        <v>41274</v>
      </c>
      <c r="G62" s="273"/>
      <c r="H62" s="273"/>
      <c r="I62" s="273"/>
      <c r="L62" s="276"/>
      <c r="M62" s="277"/>
      <c r="O62" s="631" t="s">
        <v>871</v>
      </c>
      <c r="P62" s="631" t="s">
        <v>870</v>
      </c>
      <c r="Q62" s="273"/>
      <c r="R62" s="273"/>
      <c r="S62" s="273"/>
    </row>
    <row r="63" spans="2:19" ht="12.75" customHeight="1" x14ac:dyDescent="0.2">
      <c r="B63" s="276"/>
      <c r="C63" s="279"/>
      <c r="E63" s="269" t="s">
        <v>427</v>
      </c>
      <c r="F63" s="269" t="s">
        <v>427</v>
      </c>
      <c r="G63" s="273"/>
      <c r="H63" s="273"/>
      <c r="I63" s="273"/>
      <c r="L63" s="276"/>
      <c r="M63" s="279"/>
      <c r="O63" s="269" t="s">
        <v>427</v>
      </c>
      <c r="P63" s="269" t="s">
        <v>427</v>
      </c>
      <c r="Q63" s="273"/>
      <c r="R63" s="273"/>
      <c r="S63" s="273"/>
    </row>
    <row r="64" spans="2:19" ht="12.75" customHeight="1" x14ac:dyDescent="0.2">
      <c r="B64" s="276"/>
      <c r="C64" s="280" t="s">
        <v>347</v>
      </c>
      <c r="D64" s="281"/>
      <c r="E64" s="282"/>
      <c r="F64" s="283"/>
      <c r="G64" s="273"/>
      <c r="H64" s="273"/>
      <c r="I64" s="273"/>
      <c r="L64" s="276"/>
      <c r="M64" s="280" t="s">
        <v>347</v>
      </c>
      <c r="N64" s="281"/>
      <c r="O64" s="282"/>
      <c r="P64" s="283"/>
      <c r="Q64" s="273"/>
      <c r="R64" s="273"/>
      <c r="S64" s="273"/>
    </row>
    <row r="65" spans="2:19" ht="12.75" customHeight="1" x14ac:dyDescent="0.2">
      <c r="B65" s="276"/>
      <c r="C65" s="280" t="s">
        <v>348</v>
      </c>
      <c r="D65" s="281"/>
      <c r="E65" s="282"/>
      <c r="F65" s="283"/>
      <c r="G65" s="273"/>
      <c r="H65" s="273"/>
      <c r="I65" s="273"/>
      <c r="L65" s="276"/>
      <c r="M65" s="280" t="s">
        <v>348</v>
      </c>
      <c r="N65" s="281"/>
      <c r="O65" s="282"/>
      <c r="P65" s="283"/>
      <c r="Q65" s="273"/>
      <c r="R65" s="273"/>
      <c r="S65" s="273"/>
    </row>
    <row r="66" spans="2:19" ht="12.75" customHeight="1" x14ac:dyDescent="0.2">
      <c r="B66" s="276"/>
      <c r="C66" s="280" t="s">
        <v>352</v>
      </c>
      <c r="D66" s="281"/>
      <c r="E66" s="282"/>
      <c r="F66" s="283"/>
      <c r="G66" s="273"/>
      <c r="H66" s="273"/>
      <c r="I66" s="273"/>
      <c r="J66" s="292"/>
      <c r="L66" s="276"/>
      <c r="M66" s="280" t="s">
        <v>352</v>
      </c>
      <c r="N66" s="281"/>
      <c r="O66" s="282"/>
      <c r="P66" s="283"/>
      <c r="Q66" s="273"/>
      <c r="R66" s="273"/>
      <c r="S66" s="273"/>
    </row>
    <row r="67" spans="2:19" ht="12.75" customHeight="1" x14ac:dyDescent="0.2">
      <c r="B67" s="276"/>
      <c r="C67" s="280" t="s">
        <v>351</v>
      </c>
      <c r="D67" s="281"/>
      <c r="E67" s="282"/>
      <c r="F67" s="283"/>
      <c r="G67" s="273"/>
      <c r="H67" s="273"/>
      <c r="I67" s="273"/>
      <c r="J67" s="292"/>
      <c r="L67" s="276"/>
      <c r="M67" s="280" t="s">
        <v>351</v>
      </c>
      <c r="N67" s="281"/>
      <c r="O67" s="282"/>
      <c r="P67" s="283"/>
      <c r="Q67" s="273"/>
      <c r="R67" s="273"/>
      <c r="S67" s="273"/>
    </row>
    <row r="68" spans="2:19" ht="12.75" customHeight="1" x14ac:dyDescent="0.2">
      <c r="B68" s="276"/>
      <c r="C68" s="280" t="s">
        <v>289</v>
      </c>
      <c r="D68" s="281"/>
      <c r="E68" s="282"/>
      <c r="F68" s="283"/>
      <c r="G68" s="273"/>
      <c r="H68" s="273"/>
      <c r="I68" s="273"/>
      <c r="L68" s="276"/>
      <c r="M68" s="280" t="s">
        <v>289</v>
      </c>
      <c r="N68" s="281"/>
      <c r="O68" s="282"/>
      <c r="P68" s="283"/>
      <c r="Q68" s="273"/>
      <c r="R68" s="273"/>
      <c r="S68" s="273"/>
    </row>
    <row r="69" spans="2:19" ht="12.75" customHeight="1" x14ac:dyDescent="0.2">
      <c r="B69" s="276"/>
      <c r="C69" s="280" t="s">
        <v>290</v>
      </c>
      <c r="D69" s="281"/>
      <c r="E69" s="282">
        <v>0</v>
      </c>
      <c r="F69" s="283">
        <v>0</v>
      </c>
      <c r="G69" s="273"/>
      <c r="H69" s="273"/>
      <c r="I69" s="273"/>
      <c r="L69" s="276"/>
      <c r="M69" s="280" t="s">
        <v>290</v>
      </c>
      <c r="N69" s="281"/>
      <c r="O69" s="282"/>
      <c r="P69" s="283"/>
      <c r="Q69" s="273"/>
      <c r="R69" s="273"/>
      <c r="S69" s="273"/>
    </row>
    <row r="70" spans="2:19" ht="12.75" customHeight="1" x14ac:dyDescent="0.2">
      <c r="B70" s="276"/>
      <c r="C70" s="280" t="s">
        <v>349</v>
      </c>
      <c r="D70" s="281"/>
      <c r="E70" s="282"/>
      <c r="F70" s="283"/>
      <c r="G70" s="273"/>
      <c r="H70" s="273"/>
      <c r="I70" s="273"/>
      <c r="L70" s="276"/>
      <c r="M70" s="280" t="s">
        <v>349</v>
      </c>
      <c r="N70" s="281"/>
      <c r="O70" s="282"/>
      <c r="P70" s="283"/>
      <c r="Q70" s="273"/>
      <c r="R70" s="273"/>
      <c r="S70" s="273"/>
    </row>
    <row r="71" spans="2:19" ht="12.75" customHeight="1" x14ac:dyDescent="0.2">
      <c r="B71" s="276"/>
      <c r="C71" s="280" t="s">
        <v>291</v>
      </c>
      <c r="D71" s="281"/>
      <c r="E71" s="282">
        <v>0</v>
      </c>
      <c r="F71" s="283"/>
      <c r="G71" s="273"/>
      <c r="H71" s="273"/>
      <c r="I71" s="273"/>
      <c r="L71" s="276"/>
      <c r="M71" s="280" t="s">
        <v>291</v>
      </c>
      <c r="N71" s="281"/>
      <c r="O71" s="282"/>
      <c r="P71" s="283"/>
      <c r="Q71" s="273"/>
      <c r="R71" s="273"/>
      <c r="S71" s="273"/>
    </row>
    <row r="72" spans="2:19" ht="12.75" customHeight="1" x14ac:dyDescent="0.2">
      <c r="B72" s="276"/>
      <c r="C72" s="280" t="s">
        <v>653</v>
      </c>
      <c r="D72" s="281"/>
      <c r="E72" s="282">
        <v>0</v>
      </c>
      <c r="F72" s="283">
        <v>0</v>
      </c>
      <c r="G72" s="273"/>
      <c r="H72" s="273"/>
      <c r="I72" s="273"/>
      <c r="L72" s="276"/>
      <c r="M72" s="280" t="s">
        <v>653</v>
      </c>
      <c r="N72" s="281"/>
      <c r="O72" s="282"/>
      <c r="P72" s="283"/>
      <c r="Q72" s="273"/>
      <c r="R72" s="273"/>
      <c r="S72" s="273"/>
    </row>
    <row r="73" spans="2:19" ht="12.75" customHeight="1" x14ac:dyDescent="0.2">
      <c r="B73" s="276"/>
      <c r="C73" s="280" t="s">
        <v>273</v>
      </c>
      <c r="D73" s="281"/>
      <c r="E73" s="284"/>
      <c r="F73" s="285"/>
      <c r="G73" s="273"/>
      <c r="H73" s="273"/>
      <c r="I73" s="273"/>
      <c r="L73" s="276"/>
      <c r="M73" s="280" t="s">
        <v>273</v>
      </c>
      <c r="N73" s="281"/>
      <c r="O73" s="284"/>
      <c r="P73" s="285"/>
      <c r="Q73" s="273"/>
      <c r="R73" s="273"/>
      <c r="S73" s="273"/>
    </row>
    <row r="74" spans="2:19" ht="12.75" customHeight="1" thickBot="1" x14ac:dyDescent="0.25">
      <c r="B74" s="276"/>
      <c r="C74" s="264" t="s">
        <v>283</v>
      </c>
      <c r="E74" s="286">
        <f>SUM(E64:E73)</f>
        <v>0</v>
      </c>
      <c r="F74" s="286">
        <f>SUM(F64:F73)</f>
        <v>0</v>
      </c>
      <c r="G74" s="273"/>
      <c r="H74" s="273"/>
      <c r="I74" s="273"/>
      <c r="L74" s="276"/>
      <c r="M74" s="264" t="s">
        <v>283</v>
      </c>
      <c r="O74" s="286">
        <f>SUM(O64:O73)</f>
        <v>0</v>
      </c>
      <c r="P74" s="286">
        <f>SUM(P64:P73)</f>
        <v>0</v>
      </c>
      <c r="Q74" s="273"/>
      <c r="R74" s="273"/>
      <c r="S74" s="273"/>
    </row>
    <row r="75" spans="2:19" ht="12.75" customHeight="1" thickTop="1" x14ac:dyDescent="0.2">
      <c r="C75" s="272" t="s">
        <v>292</v>
      </c>
      <c r="D75" s="273"/>
      <c r="E75" s="287">
        <v>0.2</v>
      </c>
      <c r="F75" s="287">
        <v>0.2</v>
      </c>
      <c r="G75" s="273"/>
      <c r="H75" s="273"/>
      <c r="I75" s="273"/>
      <c r="M75" s="272" t="s">
        <v>292</v>
      </c>
      <c r="N75" s="273"/>
      <c r="O75" s="287">
        <v>0.2</v>
      </c>
      <c r="P75" s="287">
        <v>0.2</v>
      </c>
      <c r="Q75" s="273"/>
      <c r="R75" s="273"/>
      <c r="S75" s="273"/>
    </row>
    <row r="76" spans="2:19" ht="13.5" thickBot="1" x14ac:dyDescent="0.25">
      <c r="C76" s="272" t="s">
        <v>293</v>
      </c>
      <c r="D76" s="273"/>
      <c r="E76" s="288">
        <f>E74*E75</f>
        <v>0</v>
      </c>
      <c r="F76" s="288">
        <f>F74*F75</f>
        <v>0</v>
      </c>
      <c r="G76" s="273"/>
      <c r="H76" s="273"/>
      <c r="I76" s="273"/>
      <c r="M76" s="272" t="s">
        <v>293</v>
      </c>
      <c r="N76" s="273"/>
      <c r="O76" s="633"/>
      <c r="P76" s="633"/>
      <c r="Q76" s="273"/>
      <c r="R76" s="273"/>
      <c r="S76" s="273"/>
    </row>
    <row r="77" spans="2:19" ht="13.5" thickTop="1" x14ac:dyDescent="0.2">
      <c r="C77" s="272"/>
      <c r="D77" s="273"/>
      <c r="E77" s="273"/>
      <c r="F77" s="273"/>
      <c r="G77" s="273"/>
      <c r="H77" s="273"/>
      <c r="I77" s="273"/>
      <c r="M77" s="272"/>
      <c r="N77" s="273"/>
      <c r="O77" s="273"/>
      <c r="P77" s="273"/>
      <c r="Q77" s="273"/>
      <c r="R77" s="273"/>
      <c r="S77" s="273"/>
    </row>
    <row r="78" spans="2:19" ht="12.75" customHeight="1" x14ac:dyDescent="0.2">
      <c r="C78" s="289" t="s">
        <v>350</v>
      </c>
      <c r="D78" s="290"/>
      <c r="E78" s="290"/>
      <c r="F78" s="290"/>
      <c r="G78" s="290"/>
      <c r="H78" s="273"/>
      <c r="I78" s="273"/>
      <c r="M78" s="289" t="s">
        <v>350</v>
      </c>
      <c r="N78" s="290"/>
      <c r="O78" s="290"/>
      <c r="P78" s="290"/>
      <c r="Q78" s="290"/>
      <c r="R78" s="273"/>
      <c r="S78" s="273"/>
    </row>
    <row r="79" spans="2:19" ht="12.75" customHeight="1" x14ac:dyDescent="0.2">
      <c r="C79" s="291" t="s">
        <v>685</v>
      </c>
      <c r="D79" s="273"/>
      <c r="E79" s="273"/>
      <c r="F79" s="273"/>
      <c r="G79" s="273"/>
      <c r="H79" s="273"/>
      <c r="I79" s="273"/>
      <c r="M79" s="291" t="s">
        <v>685</v>
      </c>
      <c r="N79" s="273"/>
      <c r="O79" s="273"/>
      <c r="P79" s="273"/>
      <c r="Q79" s="273"/>
      <c r="R79" s="273"/>
      <c r="S79" s="273"/>
    </row>
    <row r="80" spans="2:19" ht="12.75" customHeight="1" x14ac:dyDescent="0.2">
      <c r="B80" s="212" t="s">
        <v>13</v>
      </c>
      <c r="C80" s="214" t="s">
        <v>357</v>
      </c>
      <c r="D80" s="266"/>
      <c r="E80" s="266"/>
      <c r="F80" s="273"/>
      <c r="G80" s="273"/>
      <c r="H80" s="273"/>
      <c r="I80" s="273"/>
      <c r="L80" s="567" t="s">
        <v>13</v>
      </c>
      <c r="M80" s="214" t="s">
        <v>357</v>
      </c>
      <c r="N80" s="266"/>
      <c r="O80" s="266"/>
      <c r="P80" s="273"/>
      <c r="Q80" s="273"/>
      <c r="R80" s="273"/>
      <c r="S80" s="273"/>
    </row>
    <row r="81" spans="2:19" ht="12.75" customHeight="1" x14ac:dyDescent="0.2">
      <c r="C81" s="267"/>
      <c r="D81" s="267"/>
      <c r="E81" s="267"/>
      <c r="F81" s="273"/>
      <c r="G81" s="273"/>
      <c r="H81" s="273"/>
      <c r="I81" s="273"/>
      <c r="M81" s="267"/>
      <c r="N81" s="267"/>
      <c r="O81" s="267"/>
      <c r="P81" s="273"/>
      <c r="Q81" s="273"/>
      <c r="R81" s="273"/>
      <c r="S81" s="273"/>
    </row>
    <row r="82" spans="2:19" ht="38.25" x14ac:dyDescent="0.2">
      <c r="C82" s="268"/>
      <c r="D82" s="269">
        <v>2013</v>
      </c>
      <c r="E82" s="269">
        <v>2012</v>
      </c>
      <c r="F82" s="273"/>
      <c r="G82" s="273"/>
      <c r="H82" s="273"/>
      <c r="I82" s="273"/>
      <c r="M82" s="268"/>
      <c r="N82" s="631" t="s">
        <v>871</v>
      </c>
      <c r="O82" s="631" t="s">
        <v>870</v>
      </c>
      <c r="P82" s="273"/>
      <c r="Q82" s="273"/>
      <c r="R82" s="273"/>
      <c r="S82" s="273"/>
    </row>
    <row r="83" spans="2:19" ht="12.75" customHeight="1" x14ac:dyDescent="0.2">
      <c r="C83" s="268"/>
      <c r="D83" s="269" t="s">
        <v>295</v>
      </c>
      <c r="E83" s="269" t="s">
        <v>295</v>
      </c>
      <c r="F83" s="273"/>
      <c r="G83" s="273"/>
      <c r="H83" s="273"/>
      <c r="I83" s="273"/>
      <c r="M83" s="268"/>
      <c r="N83" s="269" t="s">
        <v>295</v>
      </c>
      <c r="O83" s="269" t="s">
        <v>295</v>
      </c>
      <c r="P83" s="273"/>
      <c r="Q83" s="273"/>
      <c r="R83" s="273"/>
      <c r="S83" s="273"/>
    </row>
    <row r="84" spans="2:19" ht="12.75" customHeight="1" x14ac:dyDescent="0.2">
      <c r="C84" s="268"/>
      <c r="D84" s="269" t="s">
        <v>427</v>
      </c>
      <c r="E84" s="269" t="s">
        <v>427</v>
      </c>
      <c r="F84" s="273"/>
      <c r="G84" s="273"/>
      <c r="H84" s="273"/>
      <c r="I84" s="273"/>
      <c r="M84" s="268"/>
      <c r="N84" s="269" t="s">
        <v>427</v>
      </c>
      <c r="O84" s="269" t="s">
        <v>427</v>
      </c>
      <c r="P84" s="273"/>
      <c r="Q84" s="273"/>
      <c r="R84" s="273"/>
      <c r="S84" s="273"/>
    </row>
    <row r="85" spans="2:19" ht="12.75" customHeight="1" x14ac:dyDescent="0.2">
      <c r="C85" s="268" t="s">
        <v>294</v>
      </c>
      <c r="D85" s="261"/>
      <c r="E85" s="262">
        <v>0</v>
      </c>
      <c r="F85" s="273"/>
      <c r="G85" s="273"/>
      <c r="H85" s="273"/>
      <c r="I85" s="273"/>
      <c r="M85" s="268" t="s">
        <v>294</v>
      </c>
      <c r="N85" s="261"/>
      <c r="O85" s="262">
        <v>0</v>
      </c>
      <c r="P85" s="273"/>
      <c r="Q85" s="273"/>
      <c r="R85" s="273"/>
      <c r="S85" s="273"/>
    </row>
    <row r="86" spans="2:19" ht="12.75" customHeight="1" x14ac:dyDescent="0.2">
      <c r="C86" s="268"/>
      <c r="D86" s="261"/>
      <c r="E86" s="262"/>
      <c r="F86" s="273"/>
      <c r="G86" s="273"/>
      <c r="H86" s="273"/>
      <c r="I86" s="273"/>
      <c r="M86" s="268"/>
      <c r="N86" s="261"/>
      <c r="O86" s="262"/>
      <c r="P86" s="273"/>
      <c r="Q86" s="273"/>
      <c r="R86" s="273"/>
      <c r="S86" s="273"/>
    </row>
    <row r="87" spans="2:19" ht="12.75" customHeight="1" x14ac:dyDescent="0.2">
      <c r="C87" s="268"/>
      <c r="D87" s="261"/>
      <c r="E87" s="262"/>
      <c r="F87" s="273"/>
      <c r="G87" s="273"/>
      <c r="H87" s="273"/>
      <c r="I87" s="273"/>
      <c r="M87" s="268"/>
      <c r="N87" s="261"/>
      <c r="O87" s="262"/>
      <c r="P87" s="273"/>
      <c r="Q87" s="273"/>
      <c r="R87" s="273"/>
      <c r="S87" s="273"/>
    </row>
    <row r="88" spans="2:19" ht="12.75" customHeight="1" x14ac:dyDescent="0.2">
      <c r="C88" s="268"/>
      <c r="D88" s="261"/>
      <c r="E88" s="262"/>
      <c r="F88" s="273"/>
      <c r="G88" s="273"/>
      <c r="H88" s="273"/>
      <c r="I88" s="273"/>
      <c r="M88" s="268"/>
      <c r="N88" s="261"/>
      <c r="O88" s="262"/>
      <c r="P88" s="273"/>
      <c r="Q88" s="273"/>
      <c r="R88" s="273"/>
      <c r="S88" s="273"/>
    </row>
    <row r="89" spans="2:19" ht="12.75" customHeight="1" thickBot="1" x14ac:dyDescent="0.25">
      <c r="C89" s="264" t="s">
        <v>283</v>
      </c>
      <c r="D89" s="271">
        <f>SUM(D85:D88)</f>
        <v>0</v>
      </c>
      <c r="E89" s="271">
        <f>SUM(E85:E88)</f>
        <v>0</v>
      </c>
      <c r="F89" s="273"/>
      <c r="G89" s="273"/>
      <c r="H89" s="273"/>
      <c r="I89" s="273"/>
      <c r="M89" s="264" t="s">
        <v>283</v>
      </c>
      <c r="N89" s="590" t="s">
        <v>721</v>
      </c>
      <c r="O89" s="590" t="s">
        <v>721</v>
      </c>
      <c r="P89" s="273"/>
      <c r="Q89" s="273"/>
      <c r="R89" s="273"/>
      <c r="S89" s="273"/>
    </row>
    <row r="90" spans="2:19" ht="12.75" customHeight="1" thickTop="1" x14ac:dyDescent="0.2">
      <c r="C90" s="272"/>
      <c r="D90" s="273"/>
      <c r="E90" s="273"/>
      <c r="F90" s="273"/>
      <c r="G90" s="273"/>
      <c r="H90" s="273"/>
      <c r="I90" s="273"/>
      <c r="M90" s="272"/>
      <c r="N90" s="273"/>
      <c r="O90" s="273"/>
      <c r="P90" s="273"/>
      <c r="Q90" s="273"/>
      <c r="R90" s="273"/>
      <c r="S90" s="273"/>
    </row>
    <row r="91" spans="2:19" ht="12.75" customHeight="1" x14ac:dyDescent="0.2">
      <c r="C91" s="266"/>
      <c r="D91" s="266"/>
      <c r="E91" s="266"/>
      <c r="F91" s="266"/>
      <c r="G91" s="266"/>
      <c r="M91" s="266"/>
      <c r="N91" s="266"/>
      <c r="O91" s="266"/>
      <c r="P91" s="266"/>
      <c r="Q91" s="266"/>
    </row>
    <row r="92" spans="2:19" ht="15.75" x14ac:dyDescent="0.25">
      <c r="B92" s="250" t="s">
        <v>399</v>
      </c>
      <c r="C92" s="251" t="s">
        <v>358</v>
      </c>
      <c r="L92" s="568" t="s">
        <v>399</v>
      </c>
      <c r="M92" s="251" t="s">
        <v>358</v>
      </c>
    </row>
    <row r="94" spans="2:19" ht="38.25" x14ac:dyDescent="0.2">
      <c r="C94" s="175"/>
      <c r="D94" s="269">
        <v>2013</v>
      </c>
      <c r="E94" s="269">
        <v>2012</v>
      </c>
      <c r="G94" s="292"/>
      <c r="H94" s="293"/>
      <c r="I94" s="292"/>
      <c r="M94" s="566"/>
      <c r="N94" s="631" t="s">
        <v>871</v>
      </c>
      <c r="O94" s="631" t="s">
        <v>870</v>
      </c>
      <c r="Q94" s="292"/>
      <c r="R94" s="293"/>
      <c r="S94" s="292"/>
    </row>
    <row r="95" spans="2:19" x14ac:dyDescent="0.2">
      <c r="C95" s="175"/>
      <c r="D95" s="269" t="s">
        <v>427</v>
      </c>
      <c r="E95" s="269" t="s">
        <v>427</v>
      </c>
      <c r="G95" s="292"/>
      <c r="H95" s="293"/>
      <c r="I95" s="292"/>
      <c r="M95" s="566"/>
      <c r="N95" s="269" t="s">
        <v>427</v>
      </c>
      <c r="O95" s="269" t="s">
        <v>427</v>
      </c>
      <c r="Q95" s="292"/>
      <c r="R95" s="293"/>
      <c r="S95" s="292"/>
    </row>
    <row r="96" spans="2:19" x14ac:dyDescent="0.2">
      <c r="C96" s="175"/>
      <c r="D96" s="175"/>
      <c r="E96" s="175"/>
      <c r="G96" s="292"/>
      <c r="H96" s="293"/>
      <c r="I96" s="292"/>
      <c r="M96" s="566"/>
      <c r="N96" s="566"/>
      <c r="O96" s="566"/>
      <c r="Q96" s="292"/>
      <c r="R96" s="293"/>
      <c r="S96" s="292"/>
    </row>
    <row r="97" spans="2:19" ht="51" x14ac:dyDescent="0.2">
      <c r="C97" s="294" t="s">
        <v>109</v>
      </c>
      <c r="D97" s="295">
        <v>0</v>
      </c>
      <c r="E97" s="296">
        <v>0</v>
      </c>
      <c r="H97" s="293"/>
      <c r="I97" s="292"/>
      <c r="M97" s="294" t="s">
        <v>109</v>
      </c>
      <c r="N97" s="588" t="s">
        <v>719</v>
      </c>
      <c r="O97" s="588" t="s">
        <v>720</v>
      </c>
      <c r="R97" s="293"/>
      <c r="S97" s="292"/>
    </row>
    <row r="98" spans="2:19" x14ac:dyDescent="0.2">
      <c r="C98" s="175" t="s">
        <v>229</v>
      </c>
      <c r="D98" s="297"/>
      <c r="E98" s="298"/>
      <c r="H98" s="293"/>
      <c r="I98" s="292"/>
      <c r="M98" s="566" t="s">
        <v>229</v>
      </c>
      <c r="N98" s="421"/>
      <c r="O98" s="589"/>
      <c r="R98" s="293"/>
      <c r="S98" s="292"/>
    </row>
    <row r="99" spans="2:19" ht="51" x14ac:dyDescent="0.2">
      <c r="C99" s="175" t="s">
        <v>359</v>
      </c>
      <c r="D99" s="297"/>
      <c r="E99" s="298"/>
      <c r="H99" s="293"/>
      <c r="I99" s="292"/>
      <c r="M99" s="566" t="s">
        <v>359</v>
      </c>
      <c r="N99" s="588" t="s">
        <v>925</v>
      </c>
      <c r="O99" s="588" t="s">
        <v>926</v>
      </c>
      <c r="R99" s="293"/>
      <c r="S99" s="292"/>
    </row>
    <row r="100" spans="2:19" x14ac:dyDescent="0.2">
      <c r="C100" s="175" t="s">
        <v>232</v>
      </c>
      <c r="D100" s="297"/>
      <c r="E100" s="298"/>
      <c r="G100" s="292"/>
      <c r="H100" s="293"/>
      <c r="I100" s="292"/>
      <c r="M100" s="566" t="s">
        <v>232</v>
      </c>
      <c r="N100" s="421"/>
      <c r="O100" s="589"/>
      <c r="Q100" s="292"/>
      <c r="R100" s="293"/>
      <c r="S100" s="292"/>
    </row>
    <row r="101" spans="2:19" x14ac:dyDescent="0.2">
      <c r="C101" s="175" t="s">
        <v>138</v>
      </c>
      <c r="D101" s="297"/>
      <c r="E101" s="298"/>
      <c r="G101" s="292"/>
      <c r="H101" s="293"/>
      <c r="I101" s="292"/>
      <c r="M101" s="566" t="s">
        <v>138</v>
      </c>
      <c r="N101" s="421"/>
      <c r="O101" s="589"/>
      <c r="Q101" s="292"/>
      <c r="R101" s="293"/>
      <c r="S101" s="292"/>
    </row>
    <row r="102" spans="2:19" ht="13.5" thickBot="1" x14ac:dyDescent="0.25">
      <c r="C102" s="264" t="s">
        <v>283</v>
      </c>
      <c r="D102" s="299">
        <f>SUM(D97:D101)</f>
        <v>0</v>
      </c>
      <c r="E102" s="300">
        <f>SUM(E97+E98+E100+E99-E101)</f>
        <v>0</v>
      </c>
      <c r="G102" s="292"/>
      <c r="H102" s="293"/>
      <c r="I102" s="292"/>
      <c r="M102" s="264" t="s">
        <v>283</v>
      </c>
      <c r="N102" s="590" t="s">
        <v>721</v>
      </c>
      <c r="O102" s="590" t="s">
        <v>721</v>
      </c>
      <c r="Q102" s="292"/>
      <c r="R102" s="293"/>
      <c r="S102" s="292"/>
    </row>
    <row r="103" spans="2:19" ht="13.5" thickTop="1" x14ac:dyDescent="0.2">
      <c r="C103" s="212"/>
      <c r="D103" s="301"/>
      <c r="E103" s="302"/>
      <c r="G103" s="292"/>
      <c r="H103" s="293"/>
      <c r="I103" s="292"/>
      <c r="M103" s="567"/>
      <c r="N103" s="301"/>
      <c r="O103" s="302"/>
      <c r="Q103" s="292"/>
      <c r="R103" s="293"/>
      <c r="S103" s="292"/>
    </row>
    <row r="104" spans="2:19" x14ac:dyDescent="0.2">
      <c r="G104" s="292"/>
      <c r="H104" s="293"/>
      <c r="I104" s="292"/>
      <c r="Q104" s="292"/>
      <c r="R104" s="293"/>
      <c r="S104" s="292"/>
    </row>
    <row r="105" spans="2:19" ht="15.75" x14ac:dyDescent="0.25">
      <c r="B105" s="250" t="s">
        <v>400</v>
      </c>
      <c r="C105" s="251" t="s">
        <v>609</v>
      </c>
      <c r="L105" s="568" t="s">
        <v>400</v>
      </c>
      <c r="M105" s="251" t="s">
        <v>609</v>
      </c>
    </row>
    <row r="106" spans="2:19" x14ac:dyDescent="0.2">
      <c r="B106" s="276"/>
      <c r="C106" s="267"/>
      <c r="D106" s="678">
        <v>2013</v>
      </c>
      <c r="E106" s="678"/>
      <c r="F106" s="678"/>
      <c r="G106" s="303"/>
      <c r="H106" s="303"/>
      <c r="I106" s="303"/>
      <c r="J106" s="303"/>
      <c r="L106" s="276"/>
      <c r="M106" s="267"/>
      <c r="N106" s="700" t="s">
        <v>871</v>
      </c>
      <c r="O106" s="700"/>
      <c r="P106" s="700"/>
      <c r="Q106" s="570"/>
      <c r="R106" s="570"/>
      <c r="S106" s="570"/>
    </row>
    <row r="107" spans="2:19" ht="38.25" x14ac:dyDescent="0.2">
      <c r="B107" s="276"/>
      <c r="C107" s="268"/>
      <c r="D107" s="678"/>
      <c r="E107" s="678"/>
      <c r="F107" s="678"/>
      <c r="G107" s="269">
        <v>2013</v>
      </c>
      <c r="H107" s="269">
        <v>2012</v>
      </c>
      <c r="L107" s="276"/>
      <c r="M107" s="268"/>
      <c r="N107" s="700"/>
      <c r="O107" s="700"/>
      <c r="P107" s="700"/>
      <c r="Q107" s="631" t="s">
        <v>871</v>
      </c>
      <c r="R107" s="631" t="s">
        <v>870</v>
      </c>
    </row>
    <row r="108" spans="2:19" x14ac:dyDescent="0.2">
      <c r="B108" s="276"/>
      <c r="C108" s="268"/>
      <c r="D108" s="679" t="s">
        <v>434</v>
      </c>
      <c r="E108" s="679"/>
      <c r="F108" s="679"/>
      <c r="G108" s="269" t="s">
        <v>427</v>
      </c>
      <c r="H108" s="269" t="s">
        <v>427</v>
      </c>
      <c r="L108" s="276"/>
      <c r="M108" s="268"/>
      <c r="N108" s="679" t="s">
        <v>434</v>
      </c>
      <c r="O108" s="679"/>
      <c r="P108" s="679"/>
      <c r="Q108" s="269" t="s">
        <v>427</v>
      </c>
      <c r="R108" s="269" t="s">
        <v>427</v>
      </c>
    </row>
    <row r="109" spans="2:19" ht="12.75" customHeight="1" thickBot="1" x14ac:dyDescent="0.25">
      <c r="B109" s="276"/>
      <c r="C109" s="268"/>
      <c r="D109" s="413" t="s">
        <v>0</v>
      </c>
      <c r="E109" s="413" t="s">
        <v>416</v>
      </c>
      <c r="F109" s="413" t="s">
        <v>2</v>
      </c>
      <c r="G109" s="270"/>
      <c r="H109" s="175"/>
      <c r="L109" s="276"/>
      <c r="M109" s="268"/>
      <c r="N109" s="413" t="s">
        <v>0</v>
      </c>
      <c r="O109" s="413" t="s">
        <v>3</v>
      </c>
      <c r="P109" s="413" t="s">
        <v>2</v>
      </c>
      <c r="Q109" s="270"/>
      <c r="R109" s="566"/>
    </row>
    <row r="110" spans="2:19" ht="115.5" thickBot="1" x14ac:dyDescent="0.25">
      <c r="B110" s="276"/>
      <c r="C110" s="262" t="s">
        <v>297</v>
      </c>
      <c r="D110" s="414">
        <v>0</v>
      </c>
      <c r="E110" s="414"/>
      <c r="F110" s="414">
        <v>0</v>
      </c>
      <c r="G110" s="305">
        <v>0</v>
      </c>
      <c r="H110" s="295"/>
      <c r="L110" s="276"/>
      <c r="M110" s="599" t="s">
        <v>977</v>
      </c>
      <c r="N110" s="414">
        <v>0</v>
      </c>
      <c r="O110" s="591" t="s">
        <v>943</v>
      </c>
      <c r="P110" s="414">
        <v>0</v>
      </c>
      <c r="Q110" s="591" t="s">
        <v>944</v>
      </c>
      <c r="R110" s="591" t="s">
        <v>945</v>
      </c>
    </row>
    <row r="111" spans="2:19" ht="14.25" thickTop="1" thickBot="1" x14ac:dyDescent="0.25">
      <c r="B111" s="276"/>
      <c r="C111" s="264" t="s">
        <v>283</v>
      </c>
      <c r="D111" s="415">
        <f>SUM(D110:D110)</f>
        <v>0</v>
      </c>
      <c r="E111" s="415">
        <f>SUM(E110:E110)</f>
        <v>0</v>
      </c>
      <c r="F111" s="415">
        <f>SUM(F110:F110)</f>
        <v>0</v>
      </c>
      <c r="G111" s="271">
        <f>SUM(G110:G110)</f>
        <v>0</v>
      </c>
      <c r="H111" s="271">
        <f>SUM(H110:H110)</f>
        <v>0</v>
      </c>
      <c r="L111" s="276"/>
      <c r="M111" s="264" t="s">
        <v>283</v>
      </c>
      <c r="N111" s="415">
        <f>SUM(N110:N110)</f>
        <v>0</v>
      </c>
      <c r="O111" s="415">
        <f>SUM(O110:O110)</f>
        <v>0</v>
      </c>
      <c r="P111" s="415">
        <f>SUM(P110:P110)</f>
        <v>0</v>
      </c>
      <c r="Q111" s="590" t="s">
        <v>721</v>
      </c>
      <c r="R111" s="590" t="s">
        <v>721</v>
      </c>
    </row>
    <row r="112" spans="2:19" s="291" customFormat="1" ht="13.5" thickTop="1" x14ac:dyDescent="0.2">
      <c r="B112" s="306"/>
      <c r="C112" s="307"/>
      <c r="D112" s="308"/>
      <c r="E112" s="308"/>
      <c r="F112" s="308"/>
      <c r="G112" s="308"/>
      <c r="H112" s="308"/>
      <c r="I112" s="308"/>
      <c r="J112" s="308"/>
      <c r="L112" s="306"/>
      <c r="M112" s="307"/>
      <c r="N112" s="308"/>
      <c r="O112" s="308"/>
      <c r="P112" s="308"/>
      <c r="Q112" s="308"/>
      <c r="R112" s="308"/>
      <c r="S112" s="308"/>
    </row>
    <row r="113" spans="2:19" s="291" customFormat="1" x14ac:dyDescent="0.2">
      <c r="B113" s="306"/>
      <c r="C113" s="307"/>
      <c r="D113" s="308"/>
      <c r="E113" s="308"/>
      <c r="F113" s="308"/>
      <c r="G113" s="308"/>
      <c r="H113" s="308"/>
      <c r="I113" s="308"/>
      <c r="J113" s="308"/>
      <c r="L113" s="306"/>
      <c r="M113" s="307"/>
      <c r="N113" s="308"/>
      <c r="O113" s="308"/>
      <c r="P113" s="308"/>
      <c r="Q113" s="308"/>
      <c r="R113" s="308"/>
      <c r="S113" s="308"/>
    </row>
    <row r="114" spans="2:19" ht="15.75" x14ac:dyDescent="0.25">
      <c r="B114" s="250" t="s">
        <v>401</v>
      </c>
      <c r="C114" s="250" t="s">
        <v>360</v>
      </c>
      <c r="I114" s="309"/>
      <c r="J114" s="309"/>
      <c r="L114" s="568" t="s">
        <v>401</v>
      </c>
      <c r="M114" s="568" t="s">
        <v>360</v>
      </c>
      <c r="S114" s="309"/>
    </row>
    <row r="115" spans="2:19" x14ac:dyDescent="0.2">
      <c r="B115" s="276"/>
      <c r="C115" s="214"/>
      <c r="I115" s="309"/>
      <c r="J115" s="309"/>
      <c r="L115" s="276"/>
      <c r="M115" s="214"/>
      <c r="S115" s="309"/>
    </row>
    <row r="116" spans="2:19" ht="38.25" x14ac:dyDescent="0.2">
      <c r="B116" s="276"/>
      <c r="C116" s="175"/>
      <c r="D116" s="269">
        <v>2013</v>
      </c>
      <c r="E116" s="269">
        <v>2013</v>
      </c>
      <c r="F116" s="269">
        <v>2013</v>
      </c>
      <c r="G116" s="269">
        <v>2012</v>
      </c>
      <c r="H116" s="269">
        <v>2012</v>
      </c>
      <c r="I116" s="269">
        <v>2012</v>
      </c>
      <c r="J116" s="309"/>
      <c r="L116" s="276"/>
      <c r="M116" s="566"/>
      <c r="N116" s="631" t="s">
        <v>871</v>
      </c>
      <c r="O116" s="631" t="s">
        <v>871</v>
      </c>
      <c r="P116" s="631" t="s">
        <v>871</v>
      </c>
      <c r="Q116" s="631" t="s">
        <v>870</v>
      </c>
      <c r="R116" s="631" t="s">
        <v>870</v>
      </c>
      <c r="S116" s="631" t="s">
        <v>870</v>
      </c>
    </row>
    <row r="117" spans="2:19" x14ac:dyDescent="0.2">
      <c r="B117" s="276"/>
      <c r="C117" s="175"/>
      <c r="D117" s="269" t="s">
        <v>435</v>
      </c>
      <c r="E117" s="269" t="s">
        <v>138</v>
      </c>
      <c r="F117" s="269" t="s">
        <v>436</v>
      </c>
      <c r="G117" s="269" t="s">
        <v>435</v>
      </c>
      <c r="H117" s="269" t="s">
        <v>138</v>
      </c>
      <c r="I117" s="269" t="s">
        <v>436</v>
      </c>
      <c r="J117" s="309"/>
      <c r="L117" s="276"/>
      <c r="M117" s="566"/>
      <c r="N117" s="269" t="s">
        <v>435</v>
      </c>
      <c r="O117" s="269" t="s">
        <v>138</v>
      </c>
      <c r="P117" s="269" t="s">
        <v>436</v>
      </c>
      <c r="Q117" s="269" t="s">
        <v>435</v>
      </c>
      <c r="R117" s="269" t="s">
        <v>138</v>
      </c>
      <c r="S117" s="269" t="s">
        <v>436</v>
      </c>
    </row>
    <row r="118" spans="2:19" x14ac:dyDescent="0.2">
      <c r="B118" s="276"/>
      <c r="C118" s="175"/>
      <c r="D118" s="269" t="s">
        <v>427</v>
      </c>
      <c r="E118" s="269" t="s">
        <v>427</v>
      </c>
      <c r="F118" s="269" t="s">
        <v>427</v>
      </c>
      <c r="G118" s="269" t="s">
        <v>427</v>
      </c>
      <c r="H118" s="269" t="s">
        <v>427</v>
      </c>
      <c r="I118" s="269" t="s">
        <v>427</v>
      </c>
      <c r="J118" s="309"/>
      <c r="L118" s="276"/>
      <c r="M118" s="566"/>
      <c r="N118" s="269" t="s">
        <v>427</v>
      </c>
      <c r="O118" s="269" t="s">
        <v>427</v>
      </c>
      <c r="P118" s="269" t="s">
        <v>427</v>
      </c>
      <c r="Q118" s="269" t="s">
        <v>427</v>
      </c>
      <c r="R118" s="269" t="s">
        <v>427</v>
      </c>
      <c r="S118" s="269" t="s">
        <v>427</v>
      </c>
    </row>
    <row r="119" spans="2:19" x14ac:dyDescent="0.2">
      <c r="B119" s="276"/>
      <c r="C119" s="175"/>
      <c r="D119" s="525"/>
      <c r="E119" s="525"/>
      <c r="F119" s="525"/>
      <c r="G119" s="525"/>
      <c r="H119" s="292"/>
      <c r="I119" s="526"/>
      <c r="J119" s="309"/>
      <c r="L119" s="276"/>
      <c r="M119" s="566"/>
      <c r="N119" s="525"/>
      <c r="O119" s="525"/>
      <c r="P119" s="525"/>
      <c r="Q119" s="525"/>
      <c r="R119" s="292"/>
      <c r="S119" s="526"/>
    </row>
    <row r="120" spans="2:19" x14ac:dyDescent="0.2">
      <c r="B120" s="276"/>
      <c r="C120" s="310" t="s">
        <v>298</v>
      </c>
      <c r="D120" s="305">
        <v>0</v>
      </c>
      <c r="E120" s="305"/>
      <c r="F120" s="305">
        <f t="shared" ref="F120:F125" si="2">SUM(D120:E120)</f>
        <v>0</v>
      </c>
      <c r="G120" s="305">
        <v>0</v>
      </c>
      <c r="H120" s="305"/>
      <c r="I120" s="305">
        <f t="shared" ref="I120:I125" si="3">SUM(G120:H120)</f>
        <v>0</v>
      </c>
      <c r="J120" s="309"/>
      <c r="L120" s="276"/>
      <c r="M120" s="310" t="s">
        <v>298</v>
      </c>
      <c r="N120" s="305"/>
      <c r="O120" s="305"/>
      <c r="P120" s="305"/>
      <c r="Q120" s="305"/>
      <c r="R120" s="305"/>
      <c r="S120" s="305">
        <f t="shared" ref="S120:S125" si="4">SUM(Q120:R120)</f>
        <v>0</v>
      </c>
    </row>
    <row r="121" spans="2:19" x14ac:dyDescent="0.2">
      <c r="B121" s="276"/>
      <c r="C121" s="310" t="s">
        <v>611</v>
      </c>
      <c r="D121" s="305">
        <v>0</v>
      </c>
      <c r="E121" s="305"/>
      <c r="F121" s="305">
        <f t="shared" si="2"/>
        <v>0</v>
      </c>
      <c r="G121" s="305">
        <v>0</v>
      </c>
      <c r="H121" s="305"/>
      <c r="I121" s="305">
        <f t="shared" si="3"/>
        <v>0</v>
      </c>
      <c r="J121" s="309"/>
      <c r="L121" s="276"/>
      <c r="M121" s="310" t="s">
        <v>611</v>
      </c>
      <c r="N121" s="305"/>
      <c r="O121" s="305"/>
      <c r="P121" s="305"/>
      <c r="Q121" s="305"/>
      <c r="R121" s="305"/>
      <c r="S121" s="305">
        <f t="shared" si="4"/>
        <v>0</v>
      </c>
    </row>
    <row r="122" spans="2:19" x14ac:dyDescent="0.2">
      <c r="B122" s="276"/>
      <c r="C122" s="310" t="s">
        <v>612</v>
      </c>
      <c r="D122" s="305">
        <v>0</v>
      </c>
      <c r="E122" s="305"/>
      <c r="F122" s="305">
        <f t="shared" si="2"/>
        <v>0</v>
      </c>
      <c r="G122" s="305">
        <v>0</v>
      </c>
      <c r="H122" s="305"/>
      <c r="I122" s="305">
        <f t="shared" si="3"/>
        <v>0</v>
      </c>
      <c r="J122" s="309"/>
      <c r="L122" s="276"/>
      <c r="M122" s="310" t="s">
        <v>612</v>
      </c>
      <c r="N122" s="305"/>
      <c r="O122" s="305"/>
      <c r="P122" s="305"/>
      <c r="Q122" s="305"/>
      <c r="R122" s="305"/>
      <c r="S122" s="305">
        <f t="shared" si="4"/>
        <v>0</v>
      </c>
    </row>
    <row r="123" spans="2:19" x14ac:dyDescent="0.2">
      <c r="B123" s="276"/>
      <c r="C123" s="310" t="s">
        <v>613</v>
      </c>
      <c r="D123" s="305">
        <v>0</v>
      </c>
      <c r="E123" s="305"/>
      <c r="F123" s="305">
        <f t="shared" si="2"/>
        <v>0</v>
      </c>
      <c r="G123" s="305">
        <v>0</v>
      </c>
      <c r="H123" s="305"/>
      <c r="I123" s="305">
        <f t="shared" si="3"/>
        <v>0</v>
      </c>
      <c r="J123" s="309"/>
      <c r="L123" s="276"/>
      <c r="M123" s="310" t="s">
        <v>613</v>
      </c>
      <c r="N123" s="305"/>
      <c r="O123" s="305"/>
      <c r="P123" s="305"/>
      <c r="Q123" s="305"/>
      <c r="R123" s="305"/>
      <c r="S123" s="305">
        <f t="shared" si="4"/>
        <v>0</v>
      </c>
    </row>
    <row r="124" spans="2:19" x14ac:dyDescent="0.2">
      <c r="B124" s="276"/>
      <c r="C124" s="310" t="s">
        <v>614</v>
      </c>
      <c r="D124" s="305">
        <v>0</v>
      </c>
      <c r="E124" s="305"/>
      <c r="F124" s="305">
        <f t="shared" si="2"/>
        <v>0</v>
      </c>
      <c r="G124" s="305">
        <v>0</v>
      </c>
      <c r="H124" s="305"/>
      <c r="I124" s="305">
        <f t="shared" si="3"/>
        <v>0</v>
      </c>
      <c r="J124" s="309"/>
      <c r="L124" s="276"/>
      <c r="M124" s="310" t="s">
        <v>614</v>
      </c>
      <c r="N124" s="305"/>
      <c r="O124" s="305"/>
      <c r="P124" s="305"/>
      <c r="Q124" s="305"/>
      <c r="R124" s="305"/>
      <c r="S124" s="305">
        <f t="shared" si="4"/>
        <v>0</v>
      </c>
    </row>
    <row r="125" spans="2:19" ht="13.5" thickBot="1" x14ac:dyDescent="0.25">
      <c r="B125" s="276"/>
      <c r="C125" s="310" t="s">
        <v>615</v>
      </c>
      <c r="D125" s="305">
        <v>0</v>
      </c>
      <c r="E125" s="305"/>
      <c r="F125" s="305">
        <v>0</v>
      </c>
      <c r="G125" s="305">
        <v>0</v>
      </c>
      <c r="H125" s="305"/>
      <c r="I125" s="305">
        <f t="shared" si="3"/>
        <v>0</v>
      </c>
      <c r="J125" s="309"/>
      <c r="L125" s="276"/>
      <c r="M125" s="310" t="s">
        <v>615</v>
      </c>
      <c r="N125" s="305"/>
      <c r="O125" s="305"/>
      <c r="P125" s="305"/>
      <c r="Q125" s="305"/>
      <c r="R125" s="305"/>
      <c r="S125" s="305">
        <f t="shared" si="4"/>
        <v>0</v>
      </c>
    </row>
    <row r="126" spans="2:19" ht="103.5" customHeight="1" thickBot="1" x14ac:dyDescent="0.25">
      <c r="B126" s="276"/>
      <c r="C126" s="311" t="s">
        <v>299</v>
      </c>
      <c r="D126" s="527">
        <f t="shared" ref="D126:I126" si="5">SUM(D120:D125)</f>
        <v>0</v>
      </c>
      <c r="E126" s="527">
        <f t="shared" si="5"/>
        <v>0</v>
      </c>
      <c r="F126" s="527">
        <f t="shared" si="5"/>
        <v>0</v>
      </c>
      <c r="G126" s="527">
        <f t="shared" si="5"/>
        <v>0</v>
      </c>
      <c r="H126" s="527">
        <f t="shared" si="5"/>
        <v>0</v>
      </c>
      <c r="I126" s="527">
        <f t="shared" si="5"/>
        <v>0</v>
      </c>
      <c r="J126" s="309"/>
      <c r="L126" s="276"/>
      <c r="M126" s="311" t="s">
        <v>299</v>
      </c>
      <c r="N126" s="591" t="s">
        <v>904</v>
      </c>
      <c r="O126" s="527">
        <f t="shared" ref="O126:R126" si="6">SUM(O120:O125)</f>
        <v>0</v>
      </c>
      <c r="P126" s="591" t="s">
        <v>904</v>
      </c>
      <c r="Q126" s="591" t="s">
        <v>905</v>
      </c>
      <c r="R126" s="527">
        <f t="shared" si="6"/>
        <v>0</v>
      </c>
      <c r="S126" s="591" t="s">
        <v>905</v>
      </c>
    </row>
    <row r="127" spans="2:19" ht="13.5" thickTop="1" x14ac:dyDescent="0.2">
      <c r="B127" s="276"/>
      <c r="C127" s="311"/>
      <c r="D127" s="312"/>
      <c r="E127" s="312"/>
      <c r="F127" s="312"/>
      <c r="G127" s="312"/>
      <c r="H127" s="312"/>
      <c r="I127" s="312"/>
      <c r="J127" s="309"/>
      <c r="L127" s="276"/>
      <c r="M127" s="311"/>
      <c r="N127" s="312"/>
      <c r="O127" s="312"/>
      <c r="P127" s="312"/>
      <c r="Q127" s="312"/>
      <c r="R127" s="312"/>
      <c r="S127" s="312"/>
    </row>
    <row r="128" spans="2:19" x14ac:dyDescent="0.2">
      <c r="B128" s="313" t="s">
        <v>9</v>
      </c>
      <c r="C128" s="314" t="s">
        <v>361</v>
      </c>
      <c r="D128" s="310"/>
      <c r="E128" s="310"/>
      <c r="F128" s="310"/>
      <c r="G128" s="310"/>
      <c r="H128" s="175"/>
      <c r="I128" s="175"/>
      <c r="J128" s="175"/>
      <c r="L128" s="313" t="s">
        <v>9</v>
      </c>
      <c r="M128" s="314" t="s">
        <v>361</v>
      </c>
      <c r="N128" s="310"/>
      <c r="O128" s="310"/>
      <c r="P128" s="310"/>
      <c r="Q128" s="310"/>
      <c r="R128" s="566"/>
      <c r="S128" s="566"/>
    </row>
    <row r="129" spans="2:19" x14ac:dyDescent="0.2">
      <c r="B129" s="313"/>
      <c r="C129" s="314" t="s">
        <v>362</v>
      </c>
      <c r="D129" s="310"/>
      <c r="E129" s="310"/>
      <c r="F129" s="310"/>
      <c r="G129" s="310"/>
      <c r="H129" s="175"/>
      <c r="I129" s="175"/>
      <c r="J129" s="175"/>
      <c r="L129" s="313"/>
      <c r="M129" s="314" t="s">
        <v>362</v>
      </c>
      <c r="N129" s="310"/>
      <c r="O129" s="310"/>
      <c r="P129" s="310"/>
      <c r="Q129" s="310"/>
      <c r="R129" s="566"/>
      <c r="S129" s="566"/>
    </row>
    <row r="130" spans="2:19" x14ac:dyDescent="0.2">
      <c r="B130" s="310"/>
      <c r="C130" s="310"/>
      <c r="D130" s="310"/>
      <c r="E130" s="310"/>
      <c r="F130" s="310"/>
      <c r="G130" s="310"/>
      <c r="H130" s="175"/>
      <c r="I130" s="175"/>
      <c r="J130" s="175"/>
      <c r="L130" s="310"/>
      <c r="M130" s="310"/>
      <c r="N130" s="310"/>
      <c r="O130" s="310"/>
      <c r="P130" s="310"/>
      <c r="Q130" s="310"/>
      <c r="R130" s="566"/>
      <c r="S130" s="566"/>
    </row>
    <row r="131" spans="2:19" x14ac:dyDescent="0.2">
      <c r="B131" s="310"/>
      <c r="C131" s="315" t="s">
        <v>300</v>
      </c>
      <c r="D131" s="315" t="s">
        <v>451</v>
      </c>
      <c r="E131" s="416" t="s">
        <v>437</v>
      </c>
      <c r="F131" s="688" t="s">
        <v>301</v>
      </c>
      <c r="G131" s="689"/>
      <c r="H131" s="690"/>
      <c r="I131" s="316"/>
      <c r="J131" s="317"/>
      <c r="L131" s="310"/>
      <c r="M131" s="315" t="s">
        <v>300</v>
      </c>
      <c r="N131" s="315" t="s">
        <v>451</v>
      </c>
      <c r="O131" s="416" t="s">
        <v>437</v>
      </c>
      <c r="P131" s="688" t="s">
        <v>301</v>
      </c>
      <c r="Q131" s="689"/>
      <c r="R131" s="690"/>
      <c r="S131" s="316"/>
    </row>
    <row r="132" spans="2:19" ht="25.5" customHeight="1" x14ac:dyDescent="0.2">
      <c r="B132" s="310"/>
      <c r="C132" s="560" t="s">
        <v>670</v>
      </c>
      <c r="D132" s="318">
        <v>0</v>
      </c>
      <c r="E132" s="417"/>
      <c r="F132" s="691" t="s">
        <v>686</v>
      </c>
      <c r="G132" s="692"/>
      <c r="H132" s="693"/>
      <c r="I132" s="316"/>
      <c r="J132" s="317"/>
      <c r="L132" s="310"/>
      <c r="M132" s="560"/>
      <c r="N132" s="318"/>
      <c r="O132" s="417"/>
      <c r="P132" s="691"/>
      <c r="Q132" s="692"/>
      <c r="R132" s="693"/>
      <c r="S132" s="316"/>
    </row>
    <row r="133" spans="2:19" x14ac:dyDescent="0.2">
      <c r="B133" s="310"/>
      <c r="C133" s="315" t="s">
        <v>671</v>
      </c>
      <c r="D133" s="318">
        <v>0</v>
      </c>
      <c r="E133" s="417"/>
      <c r="F133" s="688" t="s">
        <v>687</v>
      </c>
      <c r="G133" s="689"/>
      <c r="H133" s="690"/>
      <c r="I133" s="316"/>
      <c r="J133" s="317"/>
      <c r="L133" s="310"/>
      <c r="M133" s="315"/>
      <c r="N133" s="318"/>
      <c r="O133" s="417"/>
      <c r="P133" s="688"/>
      <c r="Q133" s="689"/>
      <c r="R133" s="690"/>
      <c r="S133" s="316"/>
    </row>
    <row r="134" spans="2:19" x14ac:dyDescent="0.2">
      <c r="B134" s="310"/>
      <c r="C134" s="315"/>
      <c r="D134" s="318"/>
      <c r="E134" s="417"/>
      <c r="F134" s="688"/>
      <c r="G134" s="689"/>
      <c r="H134" s="690"/>
      <c r="I134" s="316"/>
      <c r="J134" s="317"/>
      <c r="L134" s="310"/>
      <c r="M134" s="315"/>
      <c r="N134" s="318"/>
      <c r="O134" s="417"/>
      <c r="P134" s="688"/>
      <c r="Q134" s="689"/>
      <c r="R134" s="690"/>
      <c r="S134" s="316"/>
    </row>
    <row r="135" spans="2:19" x14ac:dyDescent="0.2">
      <c r="B135" s="310"/>
      <c r="C135" s="315"/>
      <c r="D135" s="318"/>
      <c r="E135" s="417"/>
      <c r="F135" s="688"/>
      <c r="G135" s="689"/>
      <c r="H135" s="690"/>
      <c r="I135" s="316"/>
      <c r="J135" s="317"/>
      <c r="L135" s="310"/>
      <c r="M135" s="315"/>
      <c r="N135" s="318"/>
      <c r="O135" s="417"/>
      <c r="P135" s="688"/>
      <c r="Q135" s="689"/>
      <c r="R135" s="690"/>
      <c r="S135" s="316"/>
    </row>
    <row r="136" spans="2:19" x14ac:dyDescent="0.2">
      <c r="B136" s="310"/>
      <c r="C136" s="315"/>
      <c r="D136" s="318"/>
      <c r="E136" s="417"/>
      <c r="F136" s="688"/>
      <c r="G136" s="689"/>
      <c r="H136" s="690"/>
      <c r="I136" s="316"/>
      <c r="J136" s="317"/>
      <c r="L136" s="310"/>
      <c r="M136" s="315"/>
      <c r="N136" s="318"/>
      <c r="O136" s="417"/>
      <c r="P136" s="688"/>
      <c r="Q136" s="689"/>
      <c r="R136" s="690"/>
      <c r="S136" s="316"/>
    </row>
    <row r="137" spans="2:19" x14ac:dyDescent="0.2">
      <c r="B137" s="310"/>
      <c r="C137" s="315"/>
      <c r="D137" s="318"/>
      <c r="E137" s="417"/>
      <c r="F137" s="688"/>
      <c r="G137" s="689"/>
      <c r="H137" s="690"/>
      <c r="I137" s="316"/>
      <c r="J137" s="317"/>
      <c r="L137" s="310"/>
      <c r="M137" s="315"/>
      <c r="N137" s="318"/>
      <c r="O137" s="417"/>
      <c r="P137" s="688"/>
      <c r="Q137" s="689"/>
      <c r="R137" s="690"/>
      <c r="S137" s="316"/>
    </row>
    <row r="138" spans="2:19" x14ac:dyDescent="0.2">
      <c r="B138" s="310"/>
      <c r="C138" s="315"/>
      <c r="D138" s="318"/>
      <c r="E138" s="417"/>
      <c r="F138" s="436"/>
      <c r="G138" s="434"/>
      <c r="H138" s="435"/>
      <c r="I138" s="316"/>
      <c r="J138" s="317"/>
      <c r="L138" s="310"/>
      <c r="M138" s="315"/>
      <c r="N138" s="318"/>
      <c r="O138" s="417"/>
      <c r="P138" s="571"/>
      <c r="Q138" s="572"/>
      <c r="R138" s="573"/>
      <c r="S138" s="316"/>
    </row>
    <row r="139" spans="2:19" x14ac:dyDescent="0.2">
      <c r="B139" s="310"/>
      <c r="C139" s="315"/>
      <c r="D139" s="318"/>
      <c r="E139" s="417"/>
      <c r="F139" s="436"/>
      <c r="G139" s="434"/>
      <c r="H139" s="435"/>
      <c r="I139" s="316"/>
      <c r="J139" s="317"/>
      <c r="L139" s="310"/>
      <c r="M139" s="315"/>
      <c r="N139" s="318"/>
      <c r="O139" s="417"/>
      <c r="P139" s="571"/>
      <c r="Q139" s="572"/>
      <c r="R139" s="573"/>
      <c r="S139" s="316"/>
    </row>
    <row r="140" spans="2:19" x14ac:dyDescent="0.2">
      <c r="B140" s="310"/>
      <c r="C140" s="315"/>
      <c r="D140" s="318"/>
      <c r="E140" s="417"/>
      <c r="F140" s="436"/>
      <c r="G140" s="434"/>
      <c r="H140" s="435"/>
      <c r="I140" s="316"/>
      <c r="J140" s="317"/>
      <c r="L140" s="310"/>
      <c r="M140" s="315"/>
      <c r="N140" s="318"/>
      <c r="O140" s="417"/>
      <c r="P140" s="571"/>
      <c r="Q140" s="572"/>
      <c r="R140" s="573"/>
      <c r="S140" s="316"/>
    </row>
    <row r="141" spans="2:19" x14ac:dyDescent="0.2">
      <c r="B141" s="310"/>
      <c r="C141" s="315"/>
      <c r="D141" s="318"/>
      <c r="E141" s="417"/>
      <c r="F141" s="436"/>
      <c r="G141" s="434"/>
      <c r="H141" s="435"/>
      <c r="I141" s="316"/>
      <c r="J141" s="317"/>
      <c r="L141" s="310"/>
      <c r="M141" s="315"/>
      <c r="N141" s="318"/>
      <c r="O141" s="417"/>
      <c r="P141" s="571"/>
      <c r="Q141" s="572"/>
      <c r="R141" s="573"/>
      <c r="S141" s="316"/>
    </row>
    <row r="142" spans="2:19" x14ac:dyDescent="0.2">
      <c r="B142" s="310"/>
      <c r="C142" s="319"/>
      <c r="D142" s="320">
        <f>SUM(D132:D141)</f>
        <v>0</v>
      </c>
      <c r="E142" s="320">
        <f>SUM(E132:E141)</f>
        <v>0</v>
      </c>
      <c r="F142" s="697"/>
      <c r="G142" s="684"/>
      <c r="H142" s="685"/>
      <c r="I142" s="316"/>
      <c r="J142" s="317"/>
      <c r="L142" s="310"/>
      <c r="M142" s="319"/>
      <c r="N142" s="320">
        <f>SUM(N132:N141)</f>
        <v>0</v>
      </c>
      <c r="O142" s="320">
        <f>SUM(O132:O141)</f>
        <v>0</v>
      </c>
      <c r="P142" s="697"/>
      <c r="Q142" s="684"/>
      <c r="R142" s="685"/>
      <c r="S142" s="316"/>
    </row>
    <row r="143" spans="2:19" x14ac:dyDescent="0.2">
      <c r="B143" s="310"/>
      <c r="C143" s="310"/>
      <c r="D143" s="310"/>
      <c r="E143" s="310"/>
      <c r="F143" s="310"/>
      <c r="G143" s="310"/>
      <c r="H143" s="175"/>
      <c r="I143" s="175"/>
      <c r="J143" s="175"/>
      <c r="L143" s="310"/>
      <c r="M143" s="310"/>
      <c r="N143" s="310"/>
      <c r="O143" s="310"/>
      <c r="P143" s="310"/>
      <c r="Q143" s="310"/>
      <c r="R143" s="566"/>
      <c r="S143" s="566"/>
    </row>
    <row r="144" spans="2:19" x14ac:dyDescent="0.2">
      <c r="B144" s="310"/>
      <c r="C144" s="310" t="s">
        <v>363</v>
      </c>
      <c r="D144" s="310"/>
      <c r="E144" s="310"/>
      <c r="F144" s="310"/>
      <c r="G144" s="310"/>
      <c r="H144" s="175"/>
      <c r="I144" s="175"/>
      <c r="J144" s="175"/>
      <c r="L144" s="310"/>
      <c r="M144" s="310" t="s">
        <v>363</v>
      </c>
      <c r="N144" s="310"/>
      <c r="O144" s="310"/>
      <c r="P144" s="310"/>
      <c r="Q144" s="310"/>
      <c r="R144" s="566"/>
      <c r="S144" s="566"/>
    </row>
    <row r="145" spans="2:19" x14ac:dyDescent="0.2">
      <c r="B145" s="310"/>
      <c r="C145" s="314" t="s">
        <v>362</v>
      </c>
      <c r="D145" s="310"/>
      <c r="E145" s="310"/>
      <c r="F145" s="310"/>
      <c r="G145" s="310"/>
      <c r="H145" s="175"/>
      <c r="I145" s="175"/>
      <c r="J145" s="175"/>
      <c r="L145" s="310"/>
      <c r="M145" s="314" t="s">
        <v>362</v>
      </c>
      <c r="N145" s="310"/>
      <c r="O145" s="310"/>
      <c r="P145" s="310"/>
      <c r="Q145" s="310"/>
      <c r="R145" s="566"/>
      <c r="S145" s="566"/>
    </row>
    <row r="146" spans="2:19" x14ac:dyDescent="0.2">
      <c r="B146" s="310"/>
      <c r="C146" s="310"/>
      <c r="D146" s="310"/>
      <c r="E146" s="310"/>
      <c r="F146" s="310"/>
      <c r="G146" s="310"/>
      <c r="H146" s="175"/>
      <c r="I146" s="175"/>
      <c r="J146" s="175"/>
      <c r="L146" s="310"/>
      <c r="M146" s="310"/>
      <c r="N146" s="310"/>
      <c r="O146" s="310"/>
      <c r="P146" s="310"/>
      <c r="Q146" s="310"/>
      <c r="R146" s="566"/>
      <c r="S146" s="566"/>
    </row>
    <row r="147" spans="2:19" x14ac:dyDescent="0.2">
      <c r="B147" s="310"/>
      <c r="C147" s="315" t="s">
        <v>300</v>
      </c>
      <c r="D147" s="315" t="s">
        <v>438</v>
      </c>
      <c r="E147" s="416" t="s">
        <v>437</v>
      </c>
      <c r="F147" s="688" t="s">
        <v>301</v>
      </c>
      <c r="G147" s="689"/>
      <c r="H147" s="690"/>
      <c r="I147" s="316"/>
      <c r="J147" s="317"/>
      <c r="L147" s="310"/>
      <c r="M147" s="315" t="s">
        <v>300</v>
      </c>
      <c r="N147" s="315" t="s">
        <v>438</v>
      </c>
      <c r="O147" s="416" t="s">
        <v>437</v>
      </c>
      <c r="P147" s="688" t="s">
        <v>301</v>
      </c>
      <c r="Q147" s="689"/>
      <c r="R147" s="690"/>
      <c r="S147" s="316"/>
    </row>
    <row r="148" spans="2:19" x14ac:dyDescent="0.2">
      <c r="B148" s="310"/>
      <c r="C148" s="315" t="s">
        <v>671</v>
      </c>
      <c r="D148" s="318">
        <v>0</v>
      </c>
      <c r="E148" s="417"/>
      <c r="F148" s="688" t="s">
        <v>687</v>
      </c>
      <c r="G148" s="689"/>
      <c r="H148" s="690"/>
      <c r="I148" s="316"/>
      <c r="J148" s="317"/>
      <c r="L148" s="310"/>
      <c r="M148" s="315"/>
      <c r="N148" s="318"/>
      <c r="O148" s="417"/>
      <c r="P148" s="688"/>
      <c r="Q148" s="689"/>
      <c r="R148" s="690"/>
      <c r="S148" s="316"/>
    </row>
    <row r="149" spans="2:19" x14ac:dyDescent="0.2">
      <c r="B149" s="310"/>
      <c r="C149" s="315"/>
      <c r="D149" s="318"/>
      <c r="E149" s="417"/>
      <c r="F149" s="688"/>
      <c r="G149" s="689"/>
      <c r="H149" s="690"/>
      <c r="I149" s="316"/>
      <c r="J149" s="317"/>
      <c r="L149" s="310"/>
      <c r="M149" s="315"/>
      <c r="N149" s="318"/>
      <c r="O149" s="417"/>
      <c r="P149" s="688"/>
      <c r="Q149" s="689"/>
      <c r="R149" s="690"/>
      <c r="S149" s="316"/>
    </row>
    <row r="150" spans="2:19" x14ac:dyDescent="0.2">
      <c r="B150" s="310"/>
      <c r="C150" s="315"/>
      <c r="D150" s="318"/>
      <c r="E150" s="417"/>
      <c r="F150" s="688"/>
      <c r="G150" s="689"/>
      <c r="H150" s="690"/>
      <c r="I150" s="316"/>
      <c r="J150" s="317"/>
      <c r="L150" s="310"/>
      <c r="M150" s="315"/>
      <c r="N150" s="318"/>
      <c r="O150" s="417"/>
      <c r="P150" s="688"/>
      <c r="Q150" s="689"/>
      <c r="R150" s="690"/>
      <c r="S150" s="316"/>
    </row>
    <row r="151" spans="2:19" x14ac:dyDescent="0.2">
      <c r="B151" s="310"/>
      <c r="C151" s="315"/>
      <c r="D151" s="318"/>
      <c r="E151" s="417"/>
      <c r="F151" s="688"/>
      <c r="G151" s="689"/>
      <c r="H151" s="690"/>
      <c r="I151" s="316"/>
      <c r="J151" s="317"/>
      <c r="L151" s="310"/>
      <c r="M151" s="315"/>
      <c r="N151" s="318"/>
      <c r="O151" s="417"/>
      <c r="P151" s="688"/>
      <c r="Q151" s="689"/>
      <c r="R151" s="690"/>
      <c r="S151" s="316"/>
    </row>
    <row r="152" spans="2:19" x14ac:dyDescent="0.2">
      <c r="B152" s="310"/>
      <c r="C152" s="315"/>
      <c r="D152" s="318"/>
      <c r="E152" s="417"/>
      <c r="F152" s="691"/>
      <c r="G152" s="692"/>
      <c r="H152" s="693"/>
      <c r="I152" s="316"/>
      <c r="J152" s="317"/>
      <c r="L152" s="310"/>
      <c r="M152" s="315"/>
      <c r="N152" s="318"/>
      <c r="O152" s="417"/>
      <c r="P152" s="691"/>
      <c r="Q152" s="692"/>
      <c r="R152" s="693"/>
      <c r="S152" s="316"/>
    </row>
    <row r="153" spans="2:19" x14ac:dyDescent="0.2">
      <c r="B153" s="310"/>
      <c r="C153" s="315"/>
      <c r="D153" s="318"/>
      <c r="E153" s="417"/>
      <c r="F153" s="688"/>
      <c r="G153" s="689"/>
      <c r="H153" s="690"/>
      <c r="I153" s="316"/>
      <c r="J153" s="317"/>
      <c r="L153" s="310"/>
      <c r="M153" s="315"/>
      <c r="N153" s="318"/>
      <c r="O153" s="417"/>
      <c r="P153" s="688"/>
      <c r="Q153" s="689"/>
      <c r="R153" s="690"/>
      <c r="S153" s="316"/>
    </row>
    <row r="154" spans="2:19" x14ac:dyDescent="0.2">
      <c r="B154" s="310"/>
      <c r="C154" s="319"/>
      <c r="D154" s="318">
        <f>SUM(D148:D153)</f>
        <v>0</v>
      </c>
      <c r="E154" s="417"/>
      <c r="F154" s="683"/>
      <c r="G154" s="684"/>
      <c r="H154" s="685"/>
      <c r="I154" s="316"/>
      <c r="J154" s="317"/>
      <c r="L154" s="310"/>
      <c r="M154" s="319"/>
      <c r="N154" s="318">
        <f>SUM(N148:N153)</f>
        <v>0</v>
      </c>
      <c r="O154" s="417"/>
      <c r="P154" s="683"/>
      <c r="Q154" s="684"/>
      <c r="R154" s="685"/>
      <c r="S154" s="316"/>
    </row>
    <row r="155" spans="2:19" x14ac:dyDescent="0.2">
      <c r="B155" s="306"/>
      <c r="C155" s="321"/>
      <c r="D155" s="322"/>
      <c r="E155" s="322"/>
      <c r="F155" s="322"/>
      <c r="G155" s="322"/>
      <c r="H155" s="312"/>
      <c r="I155" s="312"/>
      <c r="J155" s="309"/>
      <c r="L155" s="306"/>
      <c r="M155" s="321"/>
      <c r="N155" s="322"/>
      <c r="O155" s="322"/>
      <c r="P155" s="322"/>
      <c r="Q155" s="322"/>
      <c r="R155" s="312"/>
      <c r="S155" s="312"/>
    </row>
    <row r="156" spans="2:19" s="291" customFormat="1" x14ac:dyDescent="0.2">
      <c r="B156" s="306"/>
      <c r="C156" s="323"/>
      <c r="D156" s="322"/>
      <c r="E156" s="322"/>
      <c r="F156" s="310"/>
      <c r="G156" s="310"/>
      <c r="I156" s="324"/>
      <c r="J156" s="324"/>
      <c r="L156" s="306"/>
      <c r="M156" s="323"/>
      <c r="N156" s="322"/>
      <c r="O156" s="322"/>
      <c r="P156" s="310"/>
      <c r="Q156" s="310"/>
      <c r="S156" s="324"/>
    </row>
    <row r="157" spans="2:19" ht="15.75" x14ac:dyDescent="0.25">
      <c r="B157" s="250" t="s">
        <v>296</v>
      </c>
      <c r="C157" s="250" t="s">
        <v>365</v>
      </c>
      <c r="D157" s="312"/>
      <c r="E157" s="312"/>
      <c r="F157" s="175"/>
      <c r="G157" s="175"/>
      <c r="I157" s="309"/>
      <c r="J157" s="309"/>
      <c r="L157" s="568" t="s">
        <v>296</v>
      </c>
      <c r="M157" s="568" t="s">
        <v>365</v>
      </c>
      <c r="N157" s="312"/>
      <c r="O157" s="312"/>
      <c r="P157" s="566"/>
      <c r="Q157" s="566"/>
      <c r="S157" s="309"/>
    </row>
    <row r="158" spans="2:19" x14ac:dyDescent="0.2">
      <c r="B158" s="276"/>
      <c r="C158" s="272"/>
      <c r="D158" s="312"/>
      <c r="E158" s="312"/>
      <c r="F158" s="175"/>
      <c r="G158" s="175"/>
      <c r="I158" s="309"/>
      <c r="J158" s="309"/>
      <c r="L158" s="276"/>
      <c r="M158" s="272"/>
      <c r="N158" s="312"/>
      <c r="O158" s="312"/>
      <c r="P158" s="566"/>
      <c r="Q158" s="566"/>
      <c r="S158" s="309"/>
    </row>
    <row r="159" spans="2:19" x14ac:dyDescent="0.2">
      <c r="B159" s="276"/>
      <c r="C159" s="267"/>
      <c r="D159" s="682">
        <v>2013</v>
      </c>
      <c r="E159" s="682"/>
      <c r="F159" s="682"/>
      <c r="G159" s="682"/>
      <c r="H159" s="303"/>
      <c r="I159" s="303"/>
      <c r="J159" s="303"/>
      <c r="L159" s="276"/>
      <c r="M159" s="267"/>
      <c r="N159" s="682" t="s">
        <v>871</v>
      </c>
      <c r="O159" s="682"/>
      <c r="P159" s="682"/>
      <c r="Q159" s="682"/>
      <c r="R159" s="570"/>
      <c r="S159" s="570"/>
    </row>
    <row r="160" spans="2:19" ht="38.25" x14ac:dyDescent="0.2">
      <c r="B160" s="276"/>
      <c r="C160" s="268"/>
      <c r="D160" s="682"/>
      <c r="E160" s="682"/>
      <c r="F160" s="682"/>
      <c r="G160" s="682"/>
      <c r="H160" s="304">
        <v>2013</v>
      </c>
      <c r="I160" s="269">
        <v>2012</v>
      </c>
      <c r="L160" s="276"/>
      <c r="M160" s="268"/>
      <c r="N160" s="682"/>
      <c r="O160" s="682"/>
      <c r="P160" s="682"/>
      <c r="Q160" s="682"/>
      <c r="R160" s="631" t="s">
        <v>871</v>
      </c>
      <c r="S160" s="631" t="s">
        <v>870</v>
      </c>
    </row>
    <row r="161" spans="2:19" ht="12.75" customHeight="1" x14ac:dyDescent="0.2">
      <c r="B161" s="276"/>
      <c r="C161" s="268"/>
      <c r="D161" s="679" t="s">
        <v>434</v>
      </c>
      <c r="E161" s="679"/>
      <c r="F161" s="679"/>
      <c r="G161" s="679"/>
      <c r="H161" s="269" t="s">
        <v>427</v>
      </c>
      <c r="I161" s="269" t="s">
        <v>427</v>
      </c>
      <c r="L161" s="276"/>
      <c r="M161" s="268"/>
      <c r="N161" s="679" t="s">
        <v>434</v>
      </c>
      <c r="O161" s="679"/>
      <c r="P161" s="679"/>
      <c r="Q161" s="679"/>
      <c r="R161" s="269" t="s">
        <v>427</v>
      </c>
      <c r="S161" s="269" t="s">
        <v>427</v>
      </c>
    </row>
    <row r="162" spans="2:19" x14ac:dyDescent="0.2">
      <c r="B162" s="276"/>
      <c r="C162" s="268"/>
      <c r="D162" s="413" t="s">
        <v>0</v>
      </c>
      <c r="E162" s="413" t="s">
        <v>3</v>
      </c>
      <c r="F162" s="413" t="s">
        <v>2</v>
      </c>
      <c r="G162" s="418" t="s">
        <v>15</v>
      </c>
      <c r="H162" s="270"/>
      <c r="I162" s="175"/>
      <c r="L162" s="276"/>
      <c r="M162" s="311" t="s">
        <v>946</v>
      </c>
      <c r="N162" s="413" t="s">
        <v>0</v>
      </c>
      <c r="O162" s="413" t="s">
        <v>3</v>
      </c>
      <c r="P162" s="413" t="s">
        <v>2</v>
      </c>
      <c r="Q162" s="418" t="s">
        <v>15</v>
      </c>
      <c r="R162" s="270"/>
      <c r="S162" s="566"/>
    </row>
    <row r="163" spans="2:19" ht="114.75" x14ac:dyDescent="0.2">
      <c r="B163" s="276"/>
      <c r="C163" s="421" t="s">
        <v>1003</v>
      </c>
      <c r="D163" s="422"/>
      <c r="E163" s="422"/>
      <c r="F163" s="422"/>
      <c r="G163" s="423"/>
      <c r="H163" s="424"/>
      <c r="I163" s="424"/>
      <c r="J163" s="326"/>
      <c r="L163" s="276"/>
      <c r="M163" s="599" t="s">
        <v>977</v>
      </c>
      <c r="N163" s="422"/>
      <c r="O163" s="592" t="s">
        <v>1004</v>
      </c>
      <c r="P163" s="422"/>
      <c r="Q163" s="423"/>
      <c r="R163" s="592" t="s">
        <v>1005</v>
      </c>
      <c r="S163" s="592" t="s">
        <v>1006</v>
      </c>
    </row>
    <row r="164" spans="2:19" ht="26.25" thickBot="1" x14ac:dyDescent="0.25">
      <c r="B164" s="276"/>
      <c r="C164" s="264" t="s">
        <v>283</v>
      </c>
      <c r="D164" s="425">
        <f t="shared" ref="D164:I164" si="7">SUM(D163:D163)</f>
        <v>0</v>
      </c>
      <c r="E164" s="425">
        <f t="shared" si="7"/>
        <v>0</v>
      </c>
      <c r="F164" s="425">
        <f t="shared" si="7"/>
        <v>0</v>
      </c>
      <c r="G164" s="288">
        <f t="shared" si="7"/>
        <v>0</v>
      </c>
      <c r="H164" s="288">
        <f t="shared" si="7"/>
        <v>0</v>
      </c>
      <c r="I164" s="288">
        <f t="shared" si="7"/>
        <v>0</v>
      </c>
      <c r="J164" s="273"/>
      <c r="L164" s="276"/>
      <c r="M164" s="264" t="s">
        <v>283</v>
      </c>
      <c r="N164" s="425">
        <f>SUM(N163:N163)</f>
        <v>0</v>
      </c>
      <c r="O164" s="593" t="s">
        <v>721</v>
      </c>
      <c r="P164" s="425">
        <f>SUM(P163:P163)</f>
        <v>0</v>
      </c>
      <c r="Q164" s="425">
        <f>SUM(Q163:Q163)</f>
        <v>0</v>
      </c>
      <c r="R164" s="593" t="s">
        <v>721</v>
      </c>
      <c r="S164" s="593" t="s">
        <v>721</v>
      </c>
    </row>
    <row r="165" spans="2:19" ht="13.5" thickTop="1" x14ac:dyDescent="0.2">
      <c r="C165" s="327"/>
      <c r="D165" s="326"/>
      <c r="E165" s="326"/>
      <c r="M165" s="327"/>
      <c r="N165" s="326"/>
      <c r="O165" s="326"/>
    </row>
    <row r="167" spans="2:19" x14ac:dyDescent="0.2">
      <c r="B167" s="276"/>
      <c r="C167" s="214"/>
      <c r="G167" s="328"/>
      <c r="H167" s="309"/>
      <c r="I167" s="328"/>
      <c r="J167" s="309"/>
      <c r="L167" s="276"/>
      <c r="M167" s="214"/>
      <c r="Q167" s="328"/>
      <c r="R167" s="309"/>
      <c r="S167" s="328"/>
    </row>
    <row r="168" spans="2:19" ht="15.75" x14ac:dyDescent="0.25">
      <c r="B168" s="250" t="s">
        <v>402</v>
      </c>
      <c r="C168" s="250" t="s">
        <v>366</v>
      </c>
      <c r="G168" s="328"/>
      <c r="H168" s="309"/>
      <c r="I168" s="328"/>
      <c r="J168" s="309"/>
      <c r="L168" s="568" t="s">
        <v>402</v>
      </c>
      <c r="M168" s="568" t="s">
        <v>366</v>
      </c>
      <c r="Q168" s="328"/>
      <c r="R168" s="309"/>
      <c r="S168" s="328"/>
    </row>
    <row r="169" spans="2:19" x14ac:dyDescent="0.2">
      <c r="B169" s="276"/>
      <c r="C169" s="214"/>
      <c r="G169" s="328"/>
      <c r="H169" s="309"/>
      <c r="I169" s="328"/>
      <c r="J169" s="309"/>
      <c r="L169" s="276"/>
      <c r="M169" s="214"/>
      <c r="Q169" s="328"/>
      <c r="R169" s="309"/>
      <c r="S169" s="328"/>
    </row>
    <row r="170" spans="2:19" ht="38.25" x14ac:dyDescent="0.2">
      <c r="B170" s="276"/>
      <c r="C170" s="267"/>
      <c r="D170" s="304">
        <v>2013</v>
      </c>
      <c r="E170" s="304">
        <v>2012</v>
      </c>
      <c r="G170" s="328"/>
      <c r="H170" s="309"/>
      <c r="I170" s="328"/>
      <c r="J170" s="309"/>
      <c r="L170" s="276"/>
      <c r="M170" s="267"/>
      <c r="N170" s="631" t="s">
        <v>871</v>
      </c>
      <c r="O170" s="631" t="s">
        <v>870</v>
      </c>
      <c r="Q170" s="328"/>
      <c r="R170" s="309"/>
      <c r="S170" s="328"/>
    </row>
    <row r="171" spans="2:19" x14ac:dyDescent="0.2">
      <c r="B171" s="276"/>
      <c r="C171" s="268"/>
      <c r="D171" s="269" t="s">
        <v>427</v>
      </c>
      <c r="E171" s="269" t="s">
        <v>427</v>
      </c>
      <c r="G171" s="328"/>
      <c r="H171" s="309"/>
      <c r="I171" s="328"/>
      <c r="J171" s="309"/>
      <c r="L171" s="276"/>
      <c r="M171" s="268"/>
      <c r="N171" s="269" t="s">
        <v>427</v>
      </c>
      <c r="O171" s="269" t="s">
        <v>427</v>
      </c>
      <c r="Q171" s="328"/>
      <c r="R171" s="309"/>
      <c r="S171" s="328"/>
    </row>
    <row r="172" spans="2:19" x14ac:dyDescent="0.2">
      <c r="B172" s="276"/>
      <c r="C172" s="268"/>
      <c r="D172" s="270"/>
      <c r="E172" s="270"/>
      <c r="G172" s="328"/>
      <c r="H172" s="309"/>
      <c r="I172" s="328"/>
      <c r="J172" s="309"/>
      <c r="L172" s="276"/>
      <c r="M172" s="268"/>
      <c r="N172" s="270"/>
      <c r="O172" s="270"/>
      <c r="Q172" s="328"/>
      <c r="R172" s="309"/>
      <c r="S172" s="328"/>
    </row>
    <row r="173" spans="2:19" ht="76.5" x14ac:dyDescent="0.2">
      <c r="B173" s="276"/>
      <c r="C173" s="268" t="s">
        <v>234</v>
      </c>
      <c r="D173" s="305">
        <v>0</v>
      </c>
      <c r="E173" s="305">
        <v>0</v>
      </c>
      <c r="G173" s="328"/>
      <c r="H173" s="309"/>
      <c r="I173" s="328"/>
      <c r="J173" s="309"/>
      <c r="L173" s="276"/>
      <c r="M173" s="268" t="s">
        <v>234</v>
      </c>
      <c r="N173" s="592" t="s">
        <v>906</v>
      </c>
      <c r="O173" s="592" t="s">
        <v>907</v>
      </c>
      <c r="Q173" s="328"/>
      <c r="R173" s="309"/>
      <c r="S173" s="328"/>
    </row>
    <row r="174" spans="2:19" x14ac:dyDescent="0.2">
      <c r="B174" s="276"/>
      <c r="C174" s="268" t="s">
        <v>303</v>
      </c>
      <c r="D174" s="305"/>
      <c r="E174" s="305"/>
      <c r="G174" s="328"/>
      <c r="H174" s="309"/>
      <c r="I174" s="328"/>
      <c r="J174" s="309"/>
      <c r="L174" s="276"/>
      <c r="M174" s="268"/>
      <c r="N174" s="305"/>
      <c r="O174" s="305"/>
      <c r="Q174" s="328"/>
      <c r="R174" s="309"/>
      <c r="S174" s="328"/>
    </row>
    <row r="175" spans="2:19" x14ac:dyDescent="0.2">
      <c r="B175" s="276"/>
      <c r="C175" s="268" t="s">
        <v>304</v>
      </c>
      <c r="D175" s="305"/>
      <c r="E175" s="305"/>
      <c r="G175" s="328"/>
      <c r="H175" s="309"/>
      <c r="I175" s="328"/>
      <c r="J175" s="309"/>
      <c r="L175" s="276"/>
      <c r="M175" s="268"/>
      <c r="N175" s="305"/>
      <c r="O175" s="305"/>
      <c r="Q175" s="328"/>
      <c r="R175" s="309"/>
      <c r="S175" s="328"/>
    </row>
    <row r="176" spans="2:19" x14ac:dyDescent="0.2">
      <c r="B176" s="276"/>
      <c r="C176" s="268" t="s">
        <v>305</v>
      </c>
      <c r="D176" s="305"/>
      <c r="E176" s="305"/>
      <c r="G176" s="328"/>
      <c r="H176" s="309"/>
      <c r="I176" s="328"/>
      <c r="J176" s="309"/>
      <c r="L176" s="276"/>
      <c r="M176" s="268"/>
      <c r="N176" s="305"/>
      <c r="O176" s="305"/>
      <c r="Q176" s="328"/>
      <c r="R176" s="309"/>
      <c r="S176" s="328"/>
    </row>
    <row r="177" spans="2:19" x14ac:dyDescent="0.2">
      <c r="B177" s="276"/>
      <c r="C177" s="268" t="s">
        <v>306</v>
      </c>
      <c r="D177" s="305"/>
      <c r="E177" s="305"/>
      <c r="G177" s="328"/>
      <c r="H177" s="309"/>
      <c r="I177" s="328"/>
      <c r="J177" s="309"/>
      <c r="L177" s="276"/>
      <c r="M177" s="268"/>
      <c r="N177" s="305"/>
      <c r="O177" s="305"/>
      <c r="Q177" s="328"/>
      <c r="R177" s="309"/>
      <c r="S177" s="328"/>
    </row>
    <row r="178" spans="2:19" ht="63.75" x14ac:dyDescent="0.2">
      <c r="B178" s="276"/>
      <c r="C178" s="268" t="s">
        <v>444</v>
      </c>
      <c r="D178" s="329"/>
      <c r="E178" s="329"/>
      <c r="G178" s="328"/>
      <c r="H178" s="309"/>
      <c r="I178" s="328"/>
      <c r="J178" s="309"/>
      <c r="L178" s="276"/>
      <c r="M178" s="268" t="s">
        <v>444</v>
      </c>
      <c r="N178" s="592" t="s">
        <v>813</v>
      </c>
      <c r="O178" s="592" t="s">
        <v>814</v>
      </c>
      <c r="Q178" s="328"/>
      <c r="R178" s="309"/>
      <c r="S178" s="328"/>
    </row>
    <row r="179" spans="2:19" ht="13.5" thickBot="1" x14ac:dyDescent="0.25">
      <c r="B179" s="276"/>
      <c r="C179" s="264" t="s">
        <v>283</v>
      </c>
      <c r="D179" s="271">
        <f>SUM(D173:D178)</f>
        <v>0</v>
      </c>
      <c r="E179" s="271">
        <f>SUM(E173:E178)</f>
        <v>0</v>
      </c>
      <c r="G179" s="328"/>
      <c r="H179" s="309"/>
      <c r="I179" s="328"/>
      <c r="J179" s="309"/>
      <c r="L179" s="276"/>
      <c r="M179" s="264" t="s">
        <v>283</v>
      </c>
      <c r="N179" s="593" t="s">
        <v>721</v>
      </c>
      <c r="O179" s="593" t="s">
        <v>721</v>
      </c>
      <c r="Q179" s="328"/>
      <c r="R179" s="309"/>
      <c r="S179" s="328"/>
    </row>
    <row r="180" spans="2:19" ht="13.5" thickTop="1" x14ac:dyDescent="0.2">
      <c r="B180" s="276"/>
      <c r="C180" s="214"/>
      <c r="G180" s="328"/>
      <c r="H180" s="309"/>
      <c r="I180" s="328"/>
      <c r="J180" s="309"/>
      <c r="L180" s="276"/>
      <c r="M180" s="214"/>
      <c r="Q180" s="328"/>
      <c r="R180" s="309"/>
      <c r="S180" s="328"/>
    </row>
    <row r="181" spans="2:19" x14ac:dyDescent="0.2">
      <c r="B181" s="276"/>
      <c r="C181" s="214"/>
      <c r="G181" s="328"/>
      <c r="H181" s="309"/>
      <c r="I181" s="328"/>
      <c r="J181" s="309"/>
      <c r="L181" s="276"/>
      <c r="M181" s="214"/>
      <c r="Q181" s="328"/>
      <c r="R181" s="309"/>
      <c r="S181" s="328"/>
    </row>
    <row r="182" spans="2:19" x14ac:dyDescent="0.2">
      <c r="B182" s="276"/>
      <c r="C182" s="214"/>
      <c r="G182" s="328"/>
      <c r="H182" s="309"/>
      <c r="I182" s="328"/>
      <c r="J182" s="309"/>
      <c r="L182" s="276"/>
      <c r="M182" s="214"/>
      <c r="Q182" s="328"/>
      <c r="R182" s="309"/>
      <c r="S182" s="328"/>
    </row>
    <row r="183" spans="2:19" ht="15.75" x14ac:dyDescent="0.25">
      <c r="B183" s="250" t="s">
        <v>364</v>
      </c>
      <c r="C183" s="250" t="s">
        <v>403</v>
      </c>
      <c r="G183" s="328"/>
      <c r="H183" s="309"/>
      <c r="I183" s="328"/>
      <c r="J183" s="309"/>
      <c r="L183" s="568" t="s">
        <v>364</v>
      </c>
      <c r="M183" s="568" t="s">
        <v>403</v>
      </c>
      <c r="Q183" s="328"/>
      <c r="R183" s="309"/>
      <c r="S183" s="328"/>
    </row>
    <row r="184" spans="2:19" x14ac:dyDescent="0.2">
      <c r="B184" s="276"/>
      <c r="C184" s="214"/>
      <c r="G184" s="328"/>
      <c r="H184" s="309"/>
      <c r="I184" s="328"/>
      <c r="J184" s="309"/>
      <c r="L184" s="276"/>
      <c r="M184" s="214"/>
      <c r="Q184" s="328"/>
      <c r="R184" s="309"/>
      <c r="S184" s="328"/>
    </row>
    <row r="185" spans="2:19" ht="38.25" x14ac:dyDescent="0.2">
      <c r="B185" s="276"/>
      <c r="C185" s="267"/>
      <c r="D185" s="304">
        <v>2013</v>
      </c>
      <c r="E185" s="304">
        <v>2012</v>
      </c>
      <c r="G185" s="328"/>
      <c r="H185" s="309"/>
      <c r="I185" s="328"/>
      <c r="J185" s="309"/>
      <c r="L185" s="276"/>
      <c r="M185" s="267"/>
      <c r="N185" s="631" t="s">
        <v>871</v>
      </c>
      <c r="O185" s="631" t="s">
        <v>870</v>
      </c>
      <c r="Q185" s="328"/>
      <c r="R185" s="309"/>
      <c r="S185" s="328"/>
    </row>
    <row r="186" spans="2:19" x14ac:dyDescent="0.2">
      <c r="B186" s="276"/>
      <c r="C186" s="268"/>
      <c r="D186" s="269" t="s">
        <v>427</v>
      </c>
      <c r="E186" s="269" t="s">
        <v>427</v>
      </c>
      <c r="G186" s="328"/>
      <c r="H186" s="309"/>
      <c r="I186" s="328"/>
      <c r="J186" s="309"/>
      <c r="L186" s="276"/>
      <c r="M186" s="268"/>
      <c r="N186" s="269" t="s">
        <v>427</v>
      </c>
      <c r="O186" s="269" t="s">
        <v>427</v>
      </c>
      <c r="Q186" s="328"/>
      <c r="R186" s="309"/>
      <c r="S186" s="328"/>
    </row>
    <row r="187" spans="2:19" x14ac:dyDescent="0.2">
      <c r="B187" s="276"/>
      <c r="C187" s="268"/>
      <c r="D187" s="270"/>
      <c r="E187" s="270"/>
      <c r="G187" s="328"/>
      <c r="H187" s="309"/>
      <c r="I187" s="328"/>
      <c r="J187" s="309"/>
      <c r="L187" s="276"/>
      <c r="M187" s="268"/>
      <c r="N187" s="270"/>
      <c r="O187" s="270"/>
      <c r="Q187" s="328"/>
      <c r="R187" s="309"/>
      <c r="S187" s="328"/>
    </row>
    <row r="188" spans="2:19" x14ac:dyDescent="0.2">
      <c r="B188" s="276"/>
      <c r="C188" s="268" t="s">
        <v>367</v>
      </c>
      <c r="D188" s="329"/>
      <c r="E188" s="329"/>
      <c r="G188" s="328"/>
      <c r="H188" s="309"/>
      <c r="I188" s="328"/>
      <c r="J188" s="309"/>
      <c r="L188" s="276"/>
      <c r="M188" s="268" t="s">
        <v>882</v>
      </c>
      <c r="N188" s="329"/>
      <c r="O188" s="329"/>
      <c r="Q188" s="328"/>
      <c r="R188" s="309"/>
      <c r="S188" s="328"/>
    </row>
    <row r="189" spans="2:19" ht="13.5" thickBot="1" x14ac:dyDescent="0.25">
      <c r="B189" s="276"/>
      <c r="C189" s="264" t="s">
        <v>283</v>
      </c>
      <c r="D189" s="271">
        <f>SUM(D188:D188)</f>
        <v>0</v>
      </c>
      <c r="E189" s="271">
        <f>SUM(E188:E188)</f>
        <v>0</v>
      </c>
      <c r="G189" s="328"/>
      <c r="H189" s="309"/>
      <c r="I189" s="328"/>
      <c r="J189" s="309"/>
      <c r="L189" s="276"/>
      <c r="M189" s="264" t="s">
        <v>283</v>
      </c>
      <c r="N189" s="593" t="s">
        <v>721</v>
      </c>
      <c r="O189" s="593" t="s">
        <v>721</v>
      </c>
      <c r="Q189" s="328"/>
      <c r="R189" s="309"/>
      <c r="S189" s="328"/>
    </row>
    <row r="190" spans="2:19" ht="13.5" thickTop="1" x14ac:dyDescent="0.2">
      <c r="B190" s="276"/>
      <c r="C190" s="214"/>
      <c r="G190" s="328"/>
      <c r="H190" s="309"/>
      <c r="I190" s="328"/>
      <c r="J190" s="309"/>
      <c r="L190" s="276"/>
      <c r="M190" s="214"/>
      <c r="Q190" s="328"/>
      <c r="R190" s="309"/>
      <c r="S190" s="328"/>
    </row>
    <row r="191" spans="2:19" x14ac:dyDescent="0.2">
      <c r="B191" s="276"/>
      <c r="C191" s="214"/>
      <c r="G191" s="328"/>
      <c r="H191" s="309"/>
      <c r="I191" s="328"/>
      <c r="J191" s="309"/>
      <c r="L191" s="276"/>
      <c r="M191" s="214"/>
      <c r="Q191" s="328"/>
      <c r="R191" s="309"/>
      <c r="S191" s="328"/>
    </row>
    <row r="192" spans="2:19" x14ac:dyDescent="0.2">
      <c r="B192" s="276"/>
      <c r="C192" s="214"/>
      <c r="G192" s="328"/>
      <c r="H192" s="309"/>
      <c r="I192" s="328"/>
      <c r="J192" s="309"/>
      <c r="L192" s="276"/>
      <c r="M192" s="214"/>
      <c r="Q192" s="328"/>
      <c r="R192" s="309"/>
      <c r="S192" s="328"/>
    </row>
    <row r="193" spans="2:19" ht="15.75" x14ac:dyDescent="0.25">
      <c r="B193" s="250" t="s">
        <v>302</v>
      </c>
      <c r="C193" s="212" t="s">
        <v>368</v>
      </c>
      <c r="G193" s="328"/>
      <c r="H193" s="309"/>
      <c r="I193" s="328"/>
      <c r="J193" s="309"/>
      <c r="L193" s="568" t="s">
        <v>302</v>
      </c>
      <c r="M193" s="567" t="s">
        <v>368</v>
      </c>
      <c r="Q193" s="328"/>
      <c r="R193" s="309"/>
      <c r="S193" s="328"/>
    </row>
    <row r="194" spans="2:19" x14ac:dyDescent="0.2">
      <c r="B194" s="276"/>
      <c r="C194" s="214"/>
      <c r="G194" s="328"/>
      <c r="H194" s="309"/>
      <c r="I194" s="328"/>
      <c r="J194" s="309"/>
      <c r="L194" s="276"/>
      <c r="M194" s="214"/>
      <c r="Q194" s="328"/>
      <c r="R194" s="309"/>
      <c r="S194" s="328"/>
    </row>
    <row r="195" spans="2:19" ht="38.25" x14ac:dyDescent="0.2">
      <c r="B195" s="276"/>
      <c r="C195" s="267"/>
      <c r="E195" s="304">
        <v>2013</v>
      </c>
      <c r="F195" s="304">
        <v>2012</v>
      </c>
      <c r="G195" s="328"/>
      <c r="H195" s="309"/>
      <c r="I195" s="328"/>
      <c r="J195" s="309"/>
      <c r="L195" s="276"/>
      <c r="M195" s="267"/>
      <c r="O195" s="631" t="s">
        <v>871</v>
      </c>
      <c r="P195" s="631" t="s">
        <v>870</v>
      </c>
      <c r="Q195" s="328"/>
      <c r="R195" s="309"/>
      <c r="S195" s="328"/>
    </row>
    <row r="196" spans="2:19" x14ac:dyDescent="0.2">
      <c r="B196" s="276"/>
      <c r="C196" s="267"/>
      <c r="D196" s="267"/>
      <c r="E196" s="269" t="s">
        <v>427</v>
      </c>
      <c r="F196" s="269" t="s">
        <v>427</v>
      </c>
      <c r="H196" s="328"/>
      <c r="I196" s="309"/>
      <c r="J196" s="328"/>
      <c r="L196" s="276"/>
      <c r="M196" s="267"/>
      <c r="N196" s="267"/>
      <c r="O196" s="269" t="s">
        <v>427</v>
      </c>
      <c r="P196" s="269" t="s">
        <v>427</v>
      </c>
      <c r="R196" s="328"/>
      <c r="S196" s="309"/>
    </row>
    <row r="197" spans="2:19" x14ac:dyDescent="0.2">
      <c r="B197" s="276"/>
      <c r="C197" s="267"/>
      <c r="D197" s="267"/>
      <c r="E197" s="270"/>
      <c r="F197" s="270"/>
      <c r="H197" s="309"/>
      <c r="I197" s="328"/>
      <c r="J197" s="309"/>
      <c r="L197" s="276"/>
      <c r="M197" s="267"/>
      <c r="N197" s="267"/>
      <c r="O197" s="270"/>
      <c r="P197" s="270"/>
      <c r="R197" s="309"/>
      <c r="S197" s="328"/>
    </row>
    <row r="198" spans="2:19" ht="77.25" customHeight="1" x14ac:dyDescent="0.2">
      <c r="B198" s="276"/>
      <c r="C198" s="330" t="s">
        <v>307</v>
      </c>
      <c r="D198" s="267"/>
      <c r="E198" s="331">
        <v>0</v>
      </c>
      <c r="F198" s="331">
        <v>0</v>
      </c>
      <c r="H198" s="309"/>
      <c r="I198" s="328"/>
      <c r="J198" s="309"/>
      <c r="L198" s="276"/>
      <c r="M198" s="330" t="s">
        <v>307</v>
      </c>
      <c r="N198" s="267"/>
      <c r="O198" s="594" t="s">
        <v>722</v>
      </c>
      <c r="P198" s="594" t="s">
        <v>723</v>
      </c>
      <c r="R198" s="309"/>
      <c r="S198" s="328"/>
    </row>
    <row r="199" spans="2:19" ht="51" x14ac:dyDescent="0.2">
      <c r="B199" s="276"/>
      <c r="C199" s="332" t="s">
        <v>369</v>
      </c>
      <c r="D199" s="267"/>
      <c r="E199" s="305"/>
      <c r="F199" s="305"/>
      <c r="H199" s="309"/>
      <c r="I199" s="328"/>
      <c r="J199" s="309"/>
      <c r="L199" s="276"/>
      <c r="M199" s="332" t="s">
        <v>369</v>
      </c>
      <c r="N199" s="267"/>
      <c r="O199" s="594" t="s">
        <v>724</v>
      </c>
      <c r="P199" s="594" t="s">
        <v>725</v>
      </c>
      <c r="R199" s="309"/>
      <c r="S199" s="328"/>
    </row>
    <row r="200" spans="2:19" ht="51" x14ac:dyDescent="0.2">
      <c r="B200" s="276"/>
      <c r="C200" s="332" t="s">
        <v>370</v>
      </c>
      <c r="D200" s="267"/>
      <c r="E200" s="305">
        <v>0</v>
      </c>
      <c r="F200" s="305"/>
      <c r="H200" s="309"/>
      <c r="I200" s="328"/>
      <c r="J200" s="309"/>
      <c r="L200" s="276"/>
      <c r="M200" s="332" t="s">
        <v>370</v>
      </c>
      <c r="N200" s="267"/>
      <c r="O200" s="594" t="s">
        <v>726</v>
      </c>
      <c r="P200" s="594" t="s">
        <v>727</v>
      </c>
      <c r="R200" s="309"/>
      <c r="S200" s="328"/>
    </row>
    <row r="201" spans="2:19" ht="51" x14ac:dyDescent="0.2">
      <c r="B201" s="276"/>
      <c r="C201" s="332" t="s">
        <v>450</v>
      </c>
      <c r="D201" s="267"/>
      <c r="E201" s="305">
        <v>0</v>
      </c>
      <c r="F201" s="305">
        <v>0</v>
      </c>
      <c r="H201" s="309"/>
      <c r="I201" s="328"/>
      <c r="J201" s="309"/>
      <c r="L201" s="276"/>
      <c r="M201" s="332" t="s">
        <v>450</v>
      </c>
      <c r="N201" s="267"/>
      <c r="O201" s="594" t="s">
        <v>728</v>
      </c>
      <c r="P201" s="594" t="s">
        <v>729</v>
      </c>
      <c r="R201" s="309"/>
      <c r="S201" s="328"/>
    </row>
    <row r="202" spans="2:19" ht="51" x14ac:dyDescent="0.2">
      <c r="B202" s="276"/>
      <c r="C202" s="332" t="s">
        <v>371</v>
      </c>
      <c r="D202" s="267"/>
      <c r="E202" s="305">
        <v>0</v>
      </c>
      <c r="F202" s="305">
        <v>0</v>
      </c>
      <c r="H202" s="309"/>
      <c r="I202" s="328"/>
      <c r="J202" s="309"/>
      <c r="L202" s="276"/>
      <c r="M202" s="332" t="s">
        <v>371</v>
      </c>
      <c r="N202" s="267"/>
      <c r="O202" s="594" t="s">
        <v>769</v>
      </c>
      <c r="P202" s="594" t="s">
        <v>770</v>
      </c>
      <c r="R202" s="309"/>
      <c r="S202" s="328"/>
    </row>
    <row r="203" spans="2:19" ht="114.75" x14ac:dyDescent="0.2">
      <c r="B203" s="276"/>
      <c r="C203" s="332" t="s">
        <v>372</v>
      </c>
      <c r="D203" s="267"/>
      <c r="E203" s="305">
        <v>0</v>
      </c>
      <c r="F203" s="305">
        <v>0</v>
      </c>
      <c r="H203" s="309"/>
      <c r="I203" s="328"/>
      <c r="J203" s="309"/>
      <c r="L203" s="276"/>
      <c r="M203" s="332" t="s">
        <v>372</v>
      </c>
      <c r="N203" s="267"/>
      <c r="O203" s="594" t="s">
        <v>767</v>
      </c>
      <c r="P203" s="594" t="s">
        <v>768</v>
      </c>
      <c r="R203" s="309"/>
      <c r="S203" s="328"/>
    </row>
    <row r="204" spans="2:19" ht="51" x14ac:dyDescent="0.2">
      <c r="B204" s="276"/>
      <c r="C204" s="333" t="s">
        <v>647</v>
      </c>
      <c r="D204" s="267"/>
      <c r="E204" s="329">
        <v>0</v>
      </c>
      <c r="F204" s="329">
        <v>0</v>
      </c>
      <c r="H204" s="309"/>
      <c r="I204" s="328"/>
      <c r="J204" s="309"/>
      <c r="L204" s="276"/>
      <c r="M204" s="333" t="s">
        <v>647</v>
      </c>
      <c r="N204" s="267"/>
      <c r="O204" s="594" t="s">
        <v>730</v>
      </c>
      <c r="P204" s="594" t="s">
        <v>731</v>
      </c>
      <c r="R204" s="309"/>
      <c r="S204" s="328"/>
    </row>
    <row r="205" spans="2:19" ht="63.75" x14ac:dyDescent="0.2">
      <c r="B205" s="276"/>
      <c r="C205" s="333"/>
      <c r="D205" s="267"/>
      <c r="E205" s="329"/>
      <c r="F205" s="329"/>
      <c r="H205" s="309"/>
      <c r="I205" s="328"/>
      <c r="J205" s="309"/>
      <c r="L205" s="276"/>
      <c r="M205" s="332" t="s">
        <v>908</v>
      </c>
      <c r="N205" s="267"/>
      <c r="O205" s="594" t="s">
        <v>909</v>
      </c>
      <c r="P205" s="594" t="s">
        <v>910</v>
      </c>
      <c r="R205" s="309"/>
      <c r="S205" s="328"/>
    </row>
    <row r="206" spans="2:19" ht="28.5" customHeight="1" thickBot="1" x14ac:dyDescent="0.25">
      <c r="B206" s="276"/>
      <c r="C206" s="264" t="s">
        <v>283</v>
      </c>
      <c r="D206" s="272"/>
      <c r="E206" s="334">
        <f>SUM(E198:E204)</f>
        <v>0</v>
      </c>
      <c r="F206" s="334">
        <f>SUM(F198:F204)</f>
        <v>0</v>
      </c>
      <c r="H206" s="309"/>
      <c r="I206" s="328"/>
      <c r="J206" s="309"/>
      <c r="L206" s="276"/>
      <c r="M206" s="264" t="s">
        <v>283</v>
      </c>
      <c r="N206" s="272"/>
      <c r="O206" s="593" t="s">
        <v>721</v>
      </c>
      <c r="P206" s="593" t="s">
        <v>721</v>
      </c>
      <c r="R206" s="309"/>
      <c r="S206" s="328"/>
    </row>
    <row r="207" spans="2:19" ht="13.5" thickTop="1" x14ac:dyDescent="0.2">
      <c r="B207" s="276"/>
      <c r="C207" s="214"/>
      <c r="D207" s="214"/>
      <c r="E207" s="214"/>
      <c r="F207" s="214"/>
      <c r="G207" s="214"/>
      <c r="L207" s="276"/>
      <c r="M207" s="214"/>
      <c r="N207" s="214"/>
      <c r="O207" s="214"/>
      <c r="P207" s="214"/>
      <c r="Q207" s="214"/>
    </row>
    <row r="208" spans="2:19" x14ac:dyDescent="0.2">
      <c r="B208" s="276"/>
      <c r="C208" s="335" t="s">
        <v>309</v>
      </c>
      <c r="D208" s="335"/>
      <c r="E208" s="335"/>
      <c r="F208" s="335"/>
      <c r="G208" s="335"/>
      <c r="L208" s="276"/>
      <c r="M208" s="335" t="s">
        <v>309</v>
      </c>
      <c r="N208" s="335"/>
      <c r="O208" s="335"/>
      <c r="P208" s="335"/>
      <c r="Q208" s="335"/>
    </row>
    <row r="209" spans="2:19" x14ac:dyDescent="0.2">
      <c r="B209" s="276"/>
      <c r="C209" s="315" t="s">
        <v>439</v>
      </c>
      <c r="D209" s="315" t="s">
        <v>440</v>
      </c>
      <c r="E209" s="688" t="s">
        <v>301</v>
      </c>
      <c r="F209" s="689"/>
      <c r="G209" s="690"/>
      <c r="H209" s="316"/>
      <c r="I209" s="317"/>
      <c r="J209" s="317"/>
      <c r="L209" s="276"/>
      <c r="M209" s="315" t="s">
        <v>439</v>
      </c>
      <c r="N209" s="315" t="s">
        <v>440</v>
      </c>
      <c r="O209" s="688" t="s">
        <v>301</v>
      </c>
      <c r="P209" s="689"/>
      <c r="Q209" s="690"/>
      <c r="R209" s="316"/>
      <c r="S209" s="317"/>
    </row>
    <row r="210" spans="2:19" ht="127.5" x14ac:dyDescent="0.2">
      <c r="B210" s="276"/>
      <c r="C210" s="315" t="s">
        <v>631</v>
      </c>
      <c r="D210" s="318">
        <v>0</v>
      </c>
      <c r="E210" s="694">
        <v>0</v>
      </c>
      <c r="F210" s="689"/>
      <c r="G210" s="690"/>
      <c r="H210" s="316"/>
      <c r="I210" s="317"/>
      <c r="J210" s="317"/>
      <c r="L210" s="276"/>
      <c r="M210" s="595" t="s">
        <v>912</v>
      </c>
      <c r="N210" s="594" t="s">
        <v>911</v>
      </c>
      <c r="O210" s="694"/>
      <c r="P210" s="695"/>
      <c r="Q210" s="696"/>
      <c r="R210" s="316"/>
      <c r="S210" s="317"/>
    </row>
    <row r="211" spans="2:19" x14ac:dyDescent="0.2">
      <c r="B211" s="276"/>
      <c r="C211" s="315" t="s">
        <v>657</v>
      </c>
      <c r="D211" s="318">
        <v>0</v>
      </c>
      <c r="E211" s="694" t="s">
        <v>658</v>
      </c>
      <c r="F211" s="689"/>
      <c r="G211" s="690"/>
      <c r="H211" s="316"/>
      <c r="I211" s="317"/>
      <c r="J211" s="317"/>
      <c r="L211" s="276"/>
      <c r="M211" s="315"/>
      <c r="N211" s="318"/>
      <c r="O211" s="694"/>
      <c r="P211" s="695"/>
      <c r="Q211" s="696"/>
      <c r="R211" s="316"/>
      <c r="S211" s="317"/>
    </row>
    <row r="212" spans="2:19" x14ac:dyDescent="0.2">
      <c r="B212" s="276"/>
      <c r="C212" s="315" t="s">
        <v>673</v>
      </c>
      <c r="D212" s="318">
        <v>0</v>
      </c>
      <c r="E212" s="688" t="s">
        <v>672</v>
      </c>
      <c r="F212" s="689"/>
      <c r="G212" s="690"/>
      <c r="H212" s="316"/>
      <c r="I212" s="317"/>
      <c r="J212" s="317"/>
      <c r="L212" s="276"/>
      <c r="M212" s="315"/>
      <c r="N212" s="318"/>
      <c r="O212" s="688"/>
      <c r="P212" s="689"/>
      <c r="Q212" s="690"/>
      <c r="R212" s="316"/>
      <c r="S212" s="317"/>
    </row>
    <row r="213" spans="2:19" x14ac:dyDescent="0.2">
      <c r="B213" s="276"/>
      <c r="C213" s="315" t="s">
        <v>635</v>
      </c>
      <c r="D213" s="318">
        <v>0</v>
      </c>
      <c r="E213" s="688" t="s">
        <v>674</v>
      </c>
      <c r="F213" s="689"/>
      <c r="G213" s="690"/>
      <c r="H213" s="316"/>
      <c r="I213" s="317"/>
      <c r="J213" s="317"/>
      <c r="L213" s="276"/>
      <c r="M213" s="315"/>
      <c r="N213" s="318"/>
      <c r="O213" s="688"/>
      <c r="P213" s="689"/>
      <c r="Q213" s="690"/>
      <c r="R213" s="316"/>
      <c r="S213" s="317"/>
    </row>
    <row r="214" spans="2:19" x14ac:dyDescent="0.2">
      <c r="B214" s="276"/>
      <c r="C214" s="315" t="s">
        <v>632</v>
      </c>
      <c r="D214" s="318">
        <v>0</v>
      </c>
      <c r="E214" s="531" t="s">
        <v>633</v>
      </c>
      <c r="F214" s="434"/>
      <c r="G214" s="435"/>
      <c r="H214" s="316"/>
      <c r="I214" s="317"/>
      <c r="J214" s="317"/>
      <c r="L214" s="276"/>
      <c r="M214" s="315"/>
      <c r="N214" s="318"/>
      <c r="O214" s="531"/>
      <c r="P214" s="572"/>
      <c r="Q214" s="573"/>
      <c r="R214" s="316"/>
      <c r="S214" s="317"/>
    </row>
    <row r="215" spans="2:19" x14ac:dyDescent="0.2">
      <c r="B215" s="276"/>
      <c r="C215" s="561"/>
      <c r="D215" s="561"/>
      <c r="E215" s="436"/>
      <c r="F215" s="434"/>
      <c r="G215" s="435"/>
      <c r="H215" s="316"/>
      <c r="I215" s="317"/>
      <c r="J215" s="317"/>
      <c r="L215" s="276"/>
      <c r="M215" s="561"/>
      <c r="N215" s="561"/>
      <c r="O215" s="571"/>
      <c r="P215" s="572"/>
      <c r="Q215" s="573"/>
      <c r="R215" s="316"/>
      <c r="S215" s="317"/>
    </row>
    <row r="216" spans="2:19" x14ac:dyDescent="0.2">
      <c r="B216" s="276"/>
      <c r="C216" s="315" t="s">
        <v>636</v>
      </c>
      <c r="D216" s="318">
        <v>0</v>
      </c>
      <c r="E216" s="436" t="s">
        <v>675</v>
      </c>
      <c r="F216" s="434"/>
      <c r="G216" s="435"/>
      <c r="H216" s="316"/>
      <c r="I216" s="317"/>
      <c r="J216" s="317"/>
      <c r="L216" s="276"/>
      <c r="M216" s="315"/>
      <c r="N216" s="318"/>
      <c r="O216" s="571"/>
      <c r="P216" s="572"/>
      <c r="Q216" s="573"/>
      <c r="R216" s="316"/>
      <c r="S216" s="317"/>
    </row>
    <row r="217" spans="2:19" ht="28.5" customHeight="1" x14ac:dyDescent="0.2">
      <c r="B217" s="276"/>
      <c r="C217" s="315" t="s">
        <v>634</v>
      </c>
      <c r="D217" s="318">
        <v>0</v>
      </c>
      <c r="E217" s="691" t="s">
        <v>676</v>
      </c>
      <c r="F217" s="692"/>
      <c r="G217" s="693"/>
      <c r="H217" s="316"/>
      <c r="I217" s="317"/>
      <c r="J217" s="317"/>
      <c r="L217" s="276"/>
      <c r="M217" s="315"/>
      <c r="N217" s="318"/>
      <c r="O217" s="691"/>
      <c r="P217" s="692"/>
      <c r="Q217" s="693"/>
      <c r="R217" s="316"/>
      <c r="S217" s="317"/>
    </row>
    <row r="218" spans="2:19" x14ac:dyDescent="0.2">
      <c r="B218" s="276"/>
      <c r="C218" s="315" t="s">
        <v>678</v>
      </c>
      <c r="D218" s="561"/>
      <c r="E218" s="688" t="s">
        <v>677</v>
      </c>
      <c r="F218" s="689"/>
      <c r="G218" s="690"/>
      <c r="H218" s="316"/>
      <c r="I218" s="317"/>
      <c r="J218" s="317"/>
      <c r="L218" s="276"/>
      <c r="M218" s="315"/>
      <c r="N218" s="561"/>
      <c r="O218" s="688"/>
      <c r="P218" s="689"/>
      <c r="Q218" s="690"/>
      <c r="R218" s="316"/>
      <c r="S218" s="317"/>
    </row>
    <row r="219" spans="2:19" x14ac:dyDescent="0.2">
      <c r="B219" s="276"/>
      <c r="C219" s="315" t="s">
        <v>637</v>
      </c>
      <c r="D219" s="318">
        <v>0</v>
      </c>
      <c r="E219" s="436"/>
      <c r="F219" s="434" t="s">
        <v>656</v>
      </c>
      <c r="G219" s="435"/>
      <c r="H219" s="316"/>
      <c r="I219" s="317"/>
      <c r="J219" s="317"/>
      <c r="L219" s="276"/>
      <c r="M219" s="315"/>
      <c r="N219" s="318"/>
      <c r="O219" s="571"/>
      <c r="P219" s="572"/>
      <c r="Q219" s="573"/>
      <c r="R219" s="316"/>
      <c r="S219" s="317"/>
    </row>
    <row r="220" spans="2:19" x14ac:dyDescent="0.2">
      <c r="B220" s="276"/>
      <c r="C220" s="315" t="s">
        <v>646</v>
      </c>
      <c r="D220" s="318">
        <v>0</v>
      </c>
      <c r="E220" s="436"/>
      <c r="F220" s="434" t="s">
        <v>638</v>
      </c>
      <c r="G220" s="435"/>
      <c r="H220" s="316"/>
      <c r="I220" s="317"/>
      <c r="J220" s="317"/>
      <c r="L220" s="276"/>
      <c r="M220" s="315"/>
      <c r="N220" s="318"/>
      <c r="O220" s="571"/>
      <c r="P220" s="572"/>
      <c r="Q220" s="573"/>
      <c r="R220" s="316"/>
      <c r="S220" s="317"/>
    </row>
    <row r="221" spans="2:19" x14ac:dyDescent="0.2">
      <c r="B221" s="276"/>
      <c r="C221" s="315"/>
      <c r="D221" s="318"/>
      <c r="E221" s="436"/>
      <c r="F221" s="434"/>
      <c r="G221" s="435"/>
      <c r="H221" s="316"/>
      <c r="I221" s="317"/>
      <c r="J221" s="317"/>
      <c r="L221" s="276"/>
      <c r="M221" s="315"/>
      <c r="N221" s="318"/>
      <c r="O221" s="571"/>
      <c r="P221" s="572"/>
      <c r="Q221" s="573"/>
      <c r="R221" s="316"/>
      <c r="S221" s="317"/>
    </row>
    <row r="222" spans="2:19" x14ac:dyDescent="0.2">
      <c r="B222" s="276"/>
      <c r="C222" s="315"/>
      <c r="D222" s="318"/>
      <c r="E222" s="436"/>
      <c r="F222" s="434"/>
      <c r="G222" s="435"/>
      <c r="H222" s="316"/>
      <c r="I222" s="317"/>
      <c r="J222" s="317"/>
      <c r="L222" s="276"/>
      <c r="M222" s="315"/>
      <c r="N222" s="318"/>
      <c r="O222" s="571"/>
      <c r="P222" s="572"/>
      <c r="Q222" s="573"/>
      <c r="R222" s="316"/>
      <c r="S222" s="317"/>
    </row>
    <row r="223" spans="2:19" x14ac:dyDescent="0.2">
      <c r="B223" s="276"/>
      <c r="C223" s="315"/>
      <c r="D223" s="318"/>
      <c r="E223" s="688"/>
      <c r="F223" s="689"/>
      <c r="G223" s="690"/>
      <c r="H223" s="316"/>
      <c r="I223" s="317"/>
      <c r="J223" s="317"/>
      <c r="L223" s="276"/>
      <c r="M223" s="315"/>
      <c r="N223" s="318"/>
      <c r="O223" s="688"/>
      <c r="P223" s="689"/>
      <c r="Q223" s="690"/>
      <c r="R223" s="316"/>
      <c r="S223" s="317"/>
    </row>
    <row r="224" spans="2:19" x14ac:dyDescent="0.2">
      <c r="B224" s="276"/>
      <c r="C224" s="319"/>
      <c r="D224" s="320">
        <f>SUM(D210:D223)</f>
        <v>0</v>
      </c>
      <c r="E224" s="683"/>
      <c r="F224" s="684"/>
      <c r="G224" s="685"/>
      <c r="H224" s="316"/>
      <c r="I224" s="317"/>
      <c r="J224" s="317"/>
      <c r="L224" s="276"/>
      <c r="M224" s="319"/>
      <c r="N224" s="320">
        <f>SUM(N210:N223)</f>
        <v>0</v>
      </c>
      <c r="O224" s="683"/>
      <c r="P224" s="684"/>
      <c r="Q224" s="685"/>
      <c r="R224" s="316"/>
      <c r="S224" s="317"/>
    </row>
    <row r="225" spans="2:19" ht="28.5" customHeight="1" thickBot="1" x14ac:dyDescent="0.25">
      <c r="B225" s="276"/>
      <c r="C225" s="214"/>
      <c r="D225" s="440">
        <f>E203-D224</f>
        <v>0</v>
      </c>
      <c r="E225" s="214"/>
      <c r="F225" s="214"/>
      <c r="G225" s="214"/>
      <c r="L225" s="276"/>
      <c r="M225" s="214"/>
      <c r="N225" s="593" t="s">
        <v>721</v>
      </c>
      <c r="O225" s="214"/>
      <c r="P225" s="214"/>
      <c r="Q225" s="214"/>
    </row>
    <row r="226" spans="2:19" ht="13.5" thickTop="1" x14ac:dyDescent="0.2"/>
    <row r="227" spans="2:19" ht="15.75" x14ac:dyDescent="0.25">
      <c r="B227" s="336" t="s">
        <v>405</v>
      </c>
      <c r="C227" s="275" t="s">
        <v>374</v>
      </c>
      <c r="D227" s="214"/>
      <c r="E227" s="214"/>
      <c r="F227" s="214"/>
      <c r="G227" s="214"/>
      <c r="L227" s="336" t="s">
        <v>405</v>
      </c>
      <c r="M227" s="275" t="s">
        <v>374</v>
      </c>
      <c r="N227" s="214"/>
      <c r="O227" s="214"/>
      <c r="P227" s="214"/>
      <c r="Q227" s="214"/>
    </row>
    <row r="228" spans="2:19" x14ac:dyDescent="0.2">
      <c r="B228" s="276"/>
      <c r="C228" s="267"/>
      <c r="D228" s="682">
        <v>2013</v>
      </c>
      <c r="E228" s="682"/>
      <c r="F228" s="682"/>
      <c r="G228" s="303"/>
      <c r="H228" s="303"/>
      <c r="I228" s="303"/>
      <c r="J228" s="303"/>
      <c r="L228" s="276"/>
      <c r="M228" s="267"/>
      <c r="N228" s="682" t="s">
        <v>871</v>
      </c>
      <c r="O228" s="682"/>
      <c r="P228" s="682"/>
      <c r="Q228" s="570"/>
      <c r="R228" s="570"/>
      <c r="S228" s="570"/>
    </row>
    <row r="229" spans="2:19" ht="38.25" x14ac:dyDescent="0.2">
      <c r="B229" s="276"/>
      <c r="C229" s="268"/>
      <c r="D229" s="682"/>
      <c r="E229" s="682"/>
      <c r="F229" s="682"/>
      <c r="G229" s="304">
        <v>2013</v>
      </c>
      <c r="H229" s="304">
        <v>2012</v>
      </c>
      <c r="L229" s="276"/>
      <c r="M229" s="268"/>
      <c r="N229" s="682"/>
      <c r="O229" s="682"/>
      <c r="P229" s="682"/>
      <c r="Q229" s="631" t="s">
        <v>871</v>
      </c>
      <c r="R229" s="631" t="s">
        <v>870</v>
      </c>
    </row>
    <row r="230" spans="2:19" x14ac:dyDescent="0.2">
      <c r="B230" s="276"/>
      <c r="C230" s="268"/>
      <c r="D230" s="679" t="s">
        <v>404</v>
      </c>
      <c r="E230" s="679"/>
      <c r="F230" s="679"/>
      <c r="G230" s="269" t="s">
        <v>427</v>
      </c>
      <c r="H230" s="269" t="s">
        <v>427</v>
      </c>
      <c r="L230" s="276"/>
      <c r="M230" s="268"/>
      <c r="N230" s="679" t="s">
        <v>404</v>
      </c>
      <c r="O230" s="679"/>
      <c r="P230" s="679"/>
      <c r="Q230" s="269" t="s">
        <v>427</v>
      </c>
      <c r="R230" s="269" t="s">
        <v>427</v>
      </c>
    </row>
    <row r="231" spans="2:19" x14ac:dyDescent="0.2">
      <c r="B231" s="276"/>
      <c r="C231" s="268"/>
      <c r="D231" s="413" t="s">
        <v>15</v>
      </c>
      <c r="E231" s="413" t="s">
        <v>3</v>
      </c>
      <c r="F231" s="413" t="s">
        <v>2</v>
      </c>
      <c r="G231" s="270"/>
      <c r="H231" s="175"/>
      <c r="L231" s="276"/>
      <c r="M231" s="268"/>
      <c r="N231" s="413" t="s">
        <v>15</v>
      </c>
      <c r="O231" s="413" t="s">
        <v>3</v>
      </c>
      <c r="P231" s="413" t="s">
        <v>2</v>
      </c>
      <c r="Q231" s="270"/>
      <c r="R231" s="566"/>
    </row>
    <row r="232" spans="2:19" ht="89.25" x14ac:dyDescent="0.2">
      <c r="B232" s="276"/>
      <c r="C232" s="268" t="s">
        <v>123</v>
      </c>
      <c r="D232" s="414">
        <v>0</v>
      </c>
      <c r="E232" s="414"/>
      <c r="F232" s="414"/>
      <c r="G232" s="305">
        <v>0</v>
      </c>
      <c r="H232" s="295">
        <v>0</v>
      </c>
      <c r="L232" s="276"/>
      <c r="M232" s="268" t="s">
        <v>123</v>
      </c>
      <c r="N232" s="594" t="s">
        <v>884</v>
      </c>
      <c r="O232" s="594" t="s">
        <v>883</v>
      </c>
      <c r="P232" s="414"/>
      <c r="Q232" s="594" t="s">
        <v>751</v>
      </c>
      <c r="R232" s="594" t="s">
        <v>752</v>
      </c>
    </row>
    <row r="233" spans="2:19" ht="63.75" x14ac:dyDescent="0.2">
      <c r="B233" s="276"/>
      <c r="C233" s="268" t="s">
        <v>122</v>
      </c>
      <c r="D233" s="414">
        <v>0</v>
      </c>
      <c r="E233" s="414"/>
      <c r="F233" s="414"/>
      <c r="G233" s="305">
        <v>0</v>
      </c>
      <c r="H233" s="295">
        <v>0</v>
      </c>
      <c r="L233" s="276"/>
      <c r="M233" s="268" t="s">
        <v>122</v>
      </c>
      <c r="N233" s="594" t="s">
        <v>885</v>
      </c>
      <c r="O233" s="594" t="s">
        <v>886</v>
      </c>
      <c r="P233" s="414"/>
      <c r="Q233" s="594" t="s">
        <v>732</v>
      </c>
      <c r="R233" s="594" t="s">
        <v>733</v>
      </c>
    </row>
    <row r="234" spans="2:19" ht="63.75" x14ac:dyDescent="0.2">
      <c r="B234" s="276"/>
      <c r="C234" s="268" t="s">
        <v>124</v>
      </c>
      <c r="D234" s="414"/>
      <c r="E234" s="414"/>
      <c r="F234" s="414"/>
      <c r="G234" s="305"/>
      <c r="H234" s="295"/>
      <c r="L234" s="276"/>
      <c r="M234" s="268" t="s">
        <v>124</v>
      </c>
      <c r="N234" s="594" t="s">
        <v>889</v>
      </c>
      <c r="O234" s="594" t="s">
        <v>890</v>
      </c>
      <c r="P234" s="414"/>
      <c r="Q234" s="594" t="s">
        <v>734</v>
      </c>
      <c r="R234" s="594" t="s">
        <v>736</v>
      </c>
    </row>
    <row r="235" spans="2:19" ht="63.75" x14ac:dyDescent="0.2">
      <c r="B235" s="276"/>
      <c r="C235" s="268" t="s">
        <v>367</v>
      </c>
      <c r="D235" s="414"/>
      <c r="E235" s="414"/>
      <c r="F235" s="414"/>
      <c r="G235" s="305"/>
      <c r="H235" s="262"/>
      <c r="L235" s="276"/>
      <c r="M235" s="268" t="s">
        <v>913</v>
      </c>
      <c r="N235" s="594" t="s">
        <v>887</v>
      </c>
      <c r="O235" s="594" t="s">
        <v>888</v>
      </c>
      <c r="P235" s="414"/>
      <c r="Q235" s="594" t="s">
        <v>735</v>
      </c>
      <c r="R235" s="594" t="s">
        <v>737</v>
      </c>
    </row>
    <row r="236" spans="2:19" ht="26.25" thickBot="1" x14ac:dyDescent="0.25">
      <c r="B236" s="276"/>
      <c r="C236" s="264" t="s">
        <v>283</v>
      </c>
      <c r="D236" s="415">
        <f>SUM(D232:D235)</f>
        <v>0</v>
      </c>
      <c r="E236" s="415">
        <f>SUM(E232:E235)</f>
        <v>0</v>
      </c>
      <c r="F236" s="415">
        <f>SUM(F232:F235)</f>
        <v>0</v>
      </c>
      <c r="G236" s="271">
        <f>SUM(G232:G235)</f>
        <v>0</v>
      </c>
      <c r="H236" s="271">
        <f>SUM(H232:H235)</f>
        <v>0</v>
      </c>
      <c r="L236" s="276"/>
      <c r="M236" s="264" t="s">
        <v>283</v>
      </c>
      <c r="N236" s="593" t="s">
        <v>721</v>
      </c>
      <c r="O236" s="593" t="s">
        <v>721</v>
      </c>
      <c r="P236" s="415">
        <f>SUM(P232:P235)</f>
        <v>0</v>
      </c>
      <c r="Q236" s="593" t="s">
        <v>721</v>
      </c>
      <c r="R236" s="593" t="s">
        <v>721</v>
      </c>
    </row>
    <row r="237" spans="2:19" ht="13.5" thickTop="1" x14ac:dyDescent="0.2">
      <c r="B237" s="276"/>
      <c r="C237" s="214"/>
      <c r="D237" s="214"/>
      <c r="E237" s="214"/>
      <c r="F237" s="214"/>
      <c r="G237" s="214"/>
      <c r="L237" s="276"/>
      <c r="M237" s="214"/>
      <c r="N237" s="214"/>
      <c r="O237" s="214"/>
      <c r="P237" s="214"/>
      <c r="Q237" s="214"/>
    </row>
    <row r="238" spans="2:19" ht="15.75" x14ac:dyDescent="0.25">
      <c r="B238" s="250" t="s">
        <v>406</v>
      </c>
      <c r="C238" s="686" t="s">
        <v>375</v>
      </c>
      <c r="D238" s="686"/>
      <c r="E238" s="214"/>
      <c r="F238" s="214"/>
      <c r="G238" s="214"/>
      <c r="L238" s="568" t="s">
        <v>406</v>
      </c>
      <c r="M238" s="686" t="s">
        <v>375</v>
      </c>
      <c r="N238" s="686"/>
      <c r="O238" s="214"/>
      <c r="P238" s="214"/>
      <c r="Q238" s="214"/>
    </row>
    <row r="239" spans="2:19" x14ac:dyDescent="0.2">
      <c r="B239" s="212"/>
      <c r="C239" s="338"/>
      <c r="D239" s="338"/>
      <c r="E239" s="338"/>
      <c r="F239" s="338"/>
      <c r="G239" s="338"/>
      <c r="H239" s="339"/>
      <c r="L239" s="567"/>
      <c r="M239" s="338"/>
      <c r="N239" s="338"/>
      <c r="O239" s="338"/>
      <c r="P239" s="338"/>
      <c r="Q239" s="338"/>
      <c r="R239" s="339"/>
    </row>
    <row r="240" spans="2:19" x14ac:dyDescent="0.2">
      <c r="B240" s="212"/>
      <c r="C240" s="338"/>
      <c r="D240" s="338"/>
      <c r="E240" s="338"/>
      <c r="F240" s="338"/>
      <c r="G240" s="338"/>
      <c r="H240" s="339"/>
      <c r="L240" s="567"/>
      <c r="M240" s="338"/>
      <c r="N240" s="338"/>
      <c r="O240" s="338"/>
      <c r="P240" s="338"/>
      <c r="Q240" s="338"/>
      <c r="R240" s="339"/>
    </row>
    <row r="241" spans="2:19" x14ac:dyDescent="0.2">
      <c r="B241" s="276"/>
      <c r="L241" s="276"/>
    </row>
    <row r="242" spans="2:19" ht="12.75" customHeight="1" x14ac:dyDescent="0.2">
      <c r="B242" s="276"/>
      <c r="C242" s="678" t="s">
        <v>5</v>
      </c>
      <c r="D242" s="678" t="s">
        <v>621</v>
      </c>
      <c r="E242" s="687" t="s">
        <v>679</v>
      </c>
      <c r="F242" s="678" t="s">
        <v>310</v>
      </c>
      <c r="G242" s="687" t="s">
        <v>311</v>
      </c>
      <c r="I242" s="293"/>
      <c r="J242" s="337"/>
      <c r="L242" s="276"/>
      <c r="M242" s="678" t="s">
        <v>5</v>
      </c>
      <c r="N242" s="634" t="s">
        <v>874</v>
      </c>
      <c r="O242" s="634" t="s">
        <v>679</v>
      </c>
      <c r="P242" s="678" t="s">
        <v>310</v>
      </c>
      <c r="Q242" s="687" t="s">
        <v>311</v>
      </c>
      <c r="S242" s="293"/>
    </row>
    <row r="243" spans="2:19" ht="52.5" customHeight="1" x14ac:dyDescent="0.2">
      <c r="B243" s="276"/>
      <c r="C243" s="678"/>
      <c r="D243" s="678"/>
      <c r="E243" s="687"/>
      <c r="F243" s="678"/>
      <c r="G243" s="687"/>
      <c r="I243" s="293"/>
      <c r="J243" s="337"/>
      <c r="L243" s="276"/>
      <c r="M243" s="678"/>
      <c r="N243" s="635" t="s">
        <v>859</v>
      </c>
      <c r="O243" s="635" t="s">
        <v>858</v>
      </c>
      <c r="P243" s="678"/>
      <c r="Q243" s="687"/>
      <c r="S243" s="293"/>
    </row>
    <row r="244" spans="2:19" ht="89.25" x14ac:dyDescent="0.2">
      <c r="B244" s="276"/>
      <c r="C244" s="341" t="s">
        <v>1033</v>
      </c>
      <c r="D244" s="530">
        <v>1</v>
      </c>
      <c r="E244" s="342">
        <v>0</v>
      </c>
      <c r="F244" s="342">
        <v>1</v>
      </c>
      <c r="G244" s="343">
        <v>0</v>
      </c>
      <c r="I244" s="293"/>
      <c r="J244" s="337"/>
      <c r="L244" s="276"/>
      <c r="M244" s="341" t="s">
        <v>1007</v>
      </c>
      <c r="N244" s="530">
        <v>1</v>
      </c>
      <c r="O244" s="594" t="s">
        <v>914</v>
      </c>
      <c r="P244" s="342">
        <v>1</v>
      </c>
      <c r="Q244" s="594" t="s">
        <v>915</v>
      </c>
      <c r="S244" s="293"/>
    </row>
    <row r="245" spans="2:19" x14ac:dyDescent="0.2">
      <c r="B245" s="276"/>
      <c r="C245" s="341"/>
      <c r="D245" s="342"/>
      <c r="E245" s="342"/>
      <c r="F245" s="342"/>
      <c r="G245" s="342"/>
      <c r="I245" s="293"/>
      <c r="J245" s="337"/>
      <c r="L245" s="276"/>
      <c r="M245" s="341"/>
      <c r="N245" s="342"/>
      <c r="O245" s="342"/>
      <c r="P245" s="342"/>
      <c r="Q245" s="342"/>
      <c r="S245" s="293"/>
    </row>
    <row r="246" spans="2:19" x14ac:dyDescent="0.2">
      <c r="B246" s="276"/>
      <c r="C246" s="344"/>
      <c r="D246" s="342"/>
      <c r="E246" s="342"/>
      <c r="F246" s="342"/>
      <c r="G246" s="342"/>
      <c r="I246" s="293"/>
      <c r="J246" s="337"/>
      <c r="L246" s="276"/>
      <c r="M246" s="344"/>
      <c r="N246" s="342"/>
      <c r="O246" s="342"/>
      <c r="P246" s="342"/>
      <c r="Q246" s="342"/>
      <c r="S246" s="293"/>
    </row>
    <row r="247" spans="2:19" ht="13.5" thickBot="1" x14ac:dyDescent="0.25">
      <c r="B247" s="276"/>
      <c r="C247" s="264" t="s">
        <v>283</v>
      </c>
      <c r="D247" s="345">
        <f>SUM(D244:D246)</f>
        <v>1</v>
      </c>
      <c r="E247" s="345">
        <f>SUM(E244:E246)</f>
        <v>0</v>
      </c>
      <c r="F247" s="345">
        <f>SUM(F244:F246)</f>
        <v>1</v>
      </c>
      <c r="G247" s="345">
        <f>SUM(G244:G246)</f>
        <v>0</v>
      </c>
      <c r="I247" s="293"/>
      <c r="J247" s="337"/>
      <c r="L247" s="276"/>
      <c r="M247" s="264" t="s">
        <v>283</v>
      </c>
      <c r="N247" s="345">
        <f>SUM(N244:N246)</f>
        <v>1</v>
      </c>
      <c r="O247" s="593" t="s">
        <v>721</v>
      </c>
      <c r="P247" s="345">
        <f>SUM(P244:P246)</f>
        <v>1</v>
      </c>
      <c r="Q247" s="593" t="s">
        <v>721</v>
      </c>
      <c r="S247" s="293"/>
    </row>
    <row r="248" spans="2:19" ht="13.5" thickTop="1" x14ac:dyDescent="0.2">
      <c r="B248" s="276"/>
      <c r="C248" s="214"/>
      <c r="I248" s="293"/>
      <c r="J248" s="337"/>
      <c r="L248" s="276"/>
      <c r="M248" s="214"/>
      <c r="S248" s="293"/>
    </row>
    <row r="250" spans="2:19" x14ac:dyDescent="0.2">
      <c r="B250" s="276"/>
      <c r="C250" s="214"/>
      <c r="D250" s="214"/>
      <c r="E250" s="214"/>
      <c r="F250" s="214"/>
      <c r="G250" s="214"/>
      <c r="L250" s="276"/>
      <c r="M250" s="214"/>
      <c r="N250" s="214"/>
      <c r="O250" s="214"/>
      <c r="P250" s="214"/>
      <c r="Q250" s="214"/>
    </row>
    <row r="251" spans="2:19" ht="15.75" x14ac:dyDescent="0.25">
      <c r="B251" s="250" t="s">
        <v>407</v>
      </c>
      <c r="C251" s="275"/>
      <c r="D251" s="214"/>
      <c r="E251" s="214"/>
      <c r="F251" s="214"/>
      <c r="G251" s="214"/>
      <c r="L251" s="568" t="s">
        <v>407</v>
      </c>
      <c r="M251" s="275"/>
      <c r="N251" s="214"/>
      <c r="O251" s="214"/>
      <c r="P251" s="214"/>
      <c r="Q251" s="214"/>
    </row>
    <row r="252" spans="2:19" x14ac:dyDescent="0.2">
      <c r="B252" s="276"/>
      <c r="C252" s="214"/>
      <c r="D252" s="214"/>
      <c r="E252" s="214"/>
      <c r="F252" s="214"/>
      <c r="G252" s="346"/>
      <c r="L252" s="276"/>
      <c r="M252" s="214"/>
      <c r="N252" s="214"/>
      <c r="O252" s="214"/>
      <c r="P252" s="214"/>
      <c r="Q252" s="346"/>
    </row>
    <row r="253" spans="2:19" ht="25.5" x14ac:dyDescent="0.2">
      <c r="B253" s="276"/>
      <c r="C253" s="347"/>
      <c r="D253" s="348" t="s">
        <v>680</v>
      </c>
      <c r="E253" s="349" t="s">
        <v>377</v>
      </c>
      <c r="F253" s="350" t="s">
        <v>314</v>
      </c>
      <c r="G253" s="348" t="s">
        <v>681</v>
      </c>
      <c r="I253" s="293"/>
      <c r="J253" s="337"/>
      <c r="L253" s="276"/>
      <c r="M253" s="347"/>
      <c r="N253" s="348" t="s">
        <v>876</v>
      </c>
      <c r="O253" s="349" t="s">
        <v>377</v>
      </c>
      <c r="P253" s="350" t="s">
        <v>314</v>
      </c>
      <c r="Q253" s="348" t="s">
        <v>877</v>
      </c>
      <c r="S253" s="293"/>
    </row>
    <row r="254" spans="2:19" x14ac:dyDescent="0.2">
      <c r="B254" s="276"/>
      <c r="C254" s="351"/>
      <c r="D254" s="269" t="s">
        <v>427</v>
      </c>
      <c r="E254" s="269" t="s">
        <v>427</v>
      </c>
      <c r="F254" s="269" t="s">
        <v>427</v>
      </c>
      <c r="G254" s="269" t="s">
        <v>427</v>
      </c>
      <c r="I254" s="293"/>
      <c r="J254" s="337"/>
      <c r="L254" s="276"/>
      <c r="M254" s="351"/>
      <c r="N254" s="269" t="s">
        <v>427</v>
      </c>
      <c r="O254" s="269" t="s">
        <v>427</v>
      </c>
      <c r="P254" s="269" t="s">
        <v>427</v>
      </c>
      <c r="Q254" s="269" t="s">
        <v>427</v>
      </c>
      <c r="S254" s="293"/>
    </row>
    <row r="255" spans="2:19" ht="51" x14ac:dyDescent="0.2">
      <c r="B255" s="276"/>
      <c r="C255" s="352" t="s">
        <v>258</v>
      </c>
      <c r="D255" s="353"/>
      <c r="E255" s="353"/>
      <c r="F255" s="353"/>
      <c r="G255" s="354">
        <f>SUM(D255:F255)</f>
        <v>0</v>
      </c>
      <c r="I255" s="293"/>
      <c r="J255" s="337"/>
      <c r="L255" s="276"/>
      <c r="M255" s="352" t="s">
        <v>258</v>
      </c>
      <c r="N255" s="594" t="s">
        <v>891</v>
      </c>
      <c r="O255" s="594" t="s">
        <v>892</v>
      </c>
      <c r="P255" s="594" t="s">
        <v>893</v>
      </c>
      <c r="Q255" s="594" t="s">
        <v>894</v>
      </c>
      <c r="S255" s="293"/>
    </row>
    <row r="256" spans="2:19" ht="38.25" x14ac:dyDescent="0.2">
      <c r="B256" s="276"/>
      <c r="C256" s="355" t="s">
        <v>312</v>
      </c>
      <c r="D256" s="353"/>
      <c r="E256" s="353"/>
      <c r="F256" s="353"/>
      <c r="G256" s="354">
        <f>SUM(D256:F256)</f>
        <v>0</v>
      </c>
      <c r="I256" s="293"/>
      <c r="J256" s="337"/>
      <c r="L256" s="276"/>
      <c r="M256" s="355" t="s">
        <v>312</v>
      </c>
      <c r="N256" s="594" t="s">
        <v>815</v>
      </c>
      <c r="O256" s="594" t="s">
        <v>816</v>
      </c>
      <c r="P256" s="594" t="s">
        <v>818</v>
      </c>
      <c r="Q256" s="594" t="s">
        <v>817</v>
      </c>
      <c r="S256" s="293"/>
    </row>
    <row r="257" spans="2:19" ht="63.75" x14ac:dyDescent="0.2">
      <c r="B257" s="276"/>
      <c r="C257" s="355" t="s">
        <v>313</v>
      </c>
      <c r="D257" s="353"/>
      <c r="E257" s="353"/>
      <c r="F257" s="353"/>
      <c r="G257" s="354">
        <f>SUM(D257:F257)</f>
        <v>0</v>
      </c>
      <c r="I257" s="293"/>
      <c r="J257" s="337"/>
      <c r="L257" s="276"/>
      <c r="M257" s="355" t="s">
        <v>313</v>
      </c>
      <c r="N257" s="594" t="s">
        <v>738</v>
      </c>
      <c r="O257" s="594" t="s">
        <v>739</v>
      </c>
      <c r="P257" s="594" t="s">
        <v>740</v>
      </c>
      <c r="Q257" s="594" t="s">
        <v>741</v>
      </c>
      <c r="S257" s="293"/>
    </row>
    <row r="258" spans="2:19" x14ac:dyDescent="0.2">
      <c r="B258" s="276"/>
      <c r="C258" s="356" t="s">
        <v>376</v>
      </c>
      <c r="D258" s="353"/>
      <c r="E258" s="353"/>
      <c r="F258" s="353"/>
      <c r="G258" s="354">
        <f>SUM(D258:F258)</f>
        <v>0</v>
      </c>
      <c r="I258" s="293"/>
      <c r="J258" s="337"/>
      <c r="L258" s="276"/>
      <c r="M258" s="356"/>
      <c r="N258" s="594"/>
      <c r="O258" s="594"/>
      <c r="P258" s="594"/>
      <c r="Q258" s="594"/>
      <c r="S258" s="293"/>
    </row>
    <row r="259" spans="2:19" x14ac:dyDescent="0.2">
      <c r="B259" s="276"/>
      <c r="C259" s="175" t="s">
        <v>373</v>
      </c>
      <c r="D259" s="357"/>
      <c r="E259" s="353"/>
      <c r="F259" s="353"/>
      <c r="G259" s="354">
        <f>SUM(D259:F259)</f>
        <v>0</v>
      </c>
      <c r="I259" s="293"/>
      <c r="J259" s="337"/>
      <c r="L259" s="276"/>
      <c r="M259" s="566" t="s">
        <v>373</v>
      </c>
      <c r="N259" s="594"/>
      <c r="O259" s="594"/>
      <c r="P259" s="594"/>
      <c r="Q259" s="594"/>
      <c r="S259" s="293"/>
    </row>
    <row r="260" spans="2:19" ht="13.5" thickBot="1" x14ac:dyDescent="0.25">
      <c r="B260" s="276"/>
      <c r="C260" s="264" t="s">
        <v>283</v>
      </c>
      <c r="D260" s="358">
        <f>SUM(D255:D259)</f>
        <v>0</v>
      </c>
      <c r="E260" s="358">
        <f>SUM(E255:E259)</f>
        <v>0</v>
      </c>
      <c r="F260" s="358">
        <f>SUM(F255:F259)</f>
        <v>0</v>
      </c>
      <c r="G260" s="358">
        <f>SUM(G255:G259)</f>
        <v>0</v>
      </c>
      <c r="I260" s="293"/>
      <c r="J260" s="337"/>
      <c r="L260" s="276"/>
      <c r="M260" s="264" t="s">
        <v>283</v>
      </c>
      <c r="N260" s="593" t="s">
        <v>721</v>
      </c>
      <c r="O260" s="593" t="s">
        <v>721</v>
      </c>
      <c r="P260" s="593" t="s">
        <v>721</v>
      </c>
      <c r="Q260" s="593" t="s">
        <v>721</v>
      </c>
      <c r="S260" s="293"/>
    </row>
    <row r="261" spans="2:19" ht="14.25" thickTop="1" thickBot="1" x14ac:dyDescent="0.25">
      <c r="B261" s="276"/>
      <c r="C261" s="359" t="s">
        <v>315</v>
      </c>
      <c r="D261" s="360">
        <f>D260-D256</f>
        <v>0</v>
      </c>
      <c r="E261" s="360">
        <f>E260-E256</f>
        <v>0</v>
      </c>
      <c r="F261" s="360">
        <f>F260-F256</f>
        <v>0</v>
      </c>
      <c r="G261" s="360">
        <f>G260-G256</f>
        <v>0</v>
      </c>
      <c r="I261" s="293"/>
      <c r="J261" s="337"/>
      <c r="L261" s="276"/>
      <c r="M261" s="359" t="s">
        <v>315</v>
      </c>
      <c r="N261" s="636" t="s">
        <v>875</v>
      </c>
      <c r="O261" s="636" t="s">
        <v>875</v>
      </c>
      <c r="P261" s="636" t="s">
        <v>875</v>
      </c>
      <c r="Q261" s="636" t="s">
        <v>875</v>
      </c>
      <c r="S261" s="293"/>
    </row>
    <row r="262" spans="2:19" x14ac:dyDescent="0.2">
      <c r="B262" s="276"/>
      <c r="C262" s="214"/>
      <c r="D262" s="214"/>
      <c r="E262" s="214"/>
      <c r="F262" s="214"/>
      <c r="G262" s="214"/>
      <c r="L262" s="276"/>
      <c r="M262" s="214"/>
      <c r="N262" s="214"/>
      <c r="O262" s="214"/>
      <c r="P262" s="214"/>
      <c r="Q262" s="214"/>
    </row>
    <row r="263" spans="2:19" x14ac:dyDescent="0.2">
      <c r="B263" s="276"/>
      <c r="C263" s="214"/>
      <c r="D263" s="214"/>
      <c r="E263" s="214"/>
      <c r="F263" s="214"/>
      <c r="G263" s="214"/>
      <c r="L263" s="276"/>
      <c r="M263" s="214"/>
      <c r="N263" s="214"/>
      <c r="O263" s="214"/>
      <c r="P263" s="214"/>
      <c r="Q263" s="214"/>
    </row>
    <row r="265" spans="2:19" ht="15.75" x14ac:dyDescent="0.25">
      <c r="B265" s="250" t="s">
        <v>408</v>
      </c>
      <c r="C265" s="275" t="s">
        <v>378</v>
      </c>
      <c r="L265" s="568" t="s">
        <v>408</v>
      </c>
      <c r="M265" s="275" t="s">
        <v>378</v>
      </c>
    </row>
    <row r="266" spans="2:19" x14ac:dyDescent="0.2">
      <c r="C266" s="267"/>
      <c r="D266" s="682">
        <v>2013</v>
      </c>
      <c r="E266" s="682"/>
      <c r="F266" s="682"/>
      <c r="G266" s="303"/>
      <c r="H266" s="303"/>
      <c r="I266" s="303"/>
      <c r="J266" s="303"/>
      <c r="M266" s="267"/>
      <c r="N266" s="682" t="s">
        <v>871</v>
      </c>
      <c r="O266" s="682"/>
      <c r="P266" s="682"/>
      <c r="Q266" s="570"/>
      <c r="R266" s="570"/>
      <c r="S266" s="570"/>
    </row>
    <row r="267" spans="2:19" ht="38.25" x14ac:dyDescent="0.2">
      <c r="C267" s="268"/>
      <c r="D267" s="682"/>
      <c r="E267" s="682"/>
      <c r="F267" s="682"/>
      <c r="G267" s="304">
        <v>2013</v>
      </c>
      <c r="H267" s="269">
        <v>2012</v>
      </c>
      <c r="M267" s="268"/>
      <c r="N267" s="682"/>
      <c r="O267" s="682"/>
      <c r="P267" s="682"/>
      <c r="Q267" s="631" t="s">
        <v>871</v>
      </c>
      <c r="R267" s="631" t="s">
        <v>870</v>
      </c>
    </row>
    <row r="268" spans="2:19" x14ac:dyDescent="0.2">
      <c r="C268" s="268"/>
      <c r="D268" s="679" t="s">
        <v>434</v>
      </c>
      <c r="E268" s="679"/>
      <c r="F268" s="679"/>
      <c r="G268" s="269" t="s">
        <v>427</v>
      </c>
      <c r="H268" s="269" t="s">
        <v>427</v>
      </c>
      <c r="M268" s="268"/>
      <c r="N268" s="679" t="s">
        <v>434</v>
      </c>
      <c r="O268" s="679"/>
      <c r="P268" s="679"/>
      <c r="Q268" s="269" t="s">
        <v>427</v>
      </c>
      <c r="R268" s="269" t="s">
        <v>427</v>
      </c>
    </row>
    <row r="269" spans="2:19" x14ac:dyDescent="0.2">
      <c r="C269" s="268"/>
      <c r="D269" s="413" t="s">
        <v>0</v>
      </c>
      <c r="E269" s="413" t="s">
        <v>3</v>
      </c>
      <c r="F269" s="413" t="s">
        <v>2</v>
      </c>
      <c r="G269" s="270"/>
      <c r="H269" s="175"/>
      <c r="M269" s="268"/>
      <c r="N269" s="413" t="s">
        <v>0</v>
      </c>
      <c r="O269" s="413" t="s">
        <v>3</v>
      </c>
      <c r="P269" s="413" t="s">
        <v>2</v>
      </c>
      <c r="Q269" s="270"/>
      <c r="R269" s="270"/>
    </row>
    <row r="270" spans="2:19" ht="76.5" x14ac:dyDescent="0.2">
      <c r="C270" s="268" t="s">
        <v>379</v>
      </c>
      <c r="D270" s="414"/>
      <c r="E270" s="414"/>
      <c r="F270" s="414"/>
      <c r="G270" s="305"/>
      <c r="H270" s="295"/>
      <c r="M270" s="268" t="s">
        <v>379</v>
      </c>
      <c r="N270" s="414"/>
      <c r="O270" s="594" t="s">
        <v>947</v>
      </c>
      <c r="P270" s="414"/>
      <c r="Q270" s="594" t="s">
        <v>948</v>
      </c>
      <c r="R270" s="594" t="s">
        <v>949</v>
      </c>
    </row>
    <row r="271" spans="2:19" x14ac:dyDescent="0.2">
      <c r="C271" s="268" t="s">
        <v>317</v>
      </c>
      <c r="D271" s="414"/>
      <c r="E271" s="414"/>
      <c r="F271" s="414"/>
      <c r="G271" s="305"/>
      <c r="H271" s="295"/>
      <c r="M271" s="268" t="s">
        <v>317</v>
      </c>
      <c r="N271" s="414"/>
      <c r="O271" s="414"/>
      <c r="P271" s="414"/>
      <c r="Q271" s="305"/>
      <c r="R271" s="295"/>
    </row>
    <row r="272" spans="2:19" ht="63.75" x14ac:dyDescent="0.2">
      <c r="C272" s="268" t="s">
        <v>316</v>
      </c>
      <c r="D272" s="414"/>
      <c r="E272" s="414"/>
      <c r="F272" s="414"/>
      <c r="G272" s="305"/>
      <c r="H272" s="295"/>
      <c r="M272" s="268" t="s">
        <v>316</v>
      </c>
      <c r="N272" s="414"/>
      <c r="O272" s="414"/>
      <c r="P272" s="414"/>
      <c r="Q272" s="594" t="s">
        <v>950</v>
      </c>
      <c r="R272" s="594" t="s">
        <v>951</v>
      </c>
    </row>
    <row r="273" spans="2:19" ht="26.25" thickBot="1" x14ac:dyDescent="0.25">
      <c r="C273" s="272" t="s">
        <v>283</v>
      </c>
      <c r="D273" s="415">
        <f>SUM(D270:D271)</f>
        <v>0</v>
      </c>
      <c r="E273" s="415">
        <f>SUM(E270:E271)</f>
        <v>0</v>
      </c>
      <c r="F273" s="415">
        <f>SUM(F270:F271)</f>
        <v>0</v>
      </c>
      <c r="G273" s="271">
        <f>SUM(G270:G271)</f>
        <v>0</v>
      </c>
      <c r="H273" s="271">
        <f>SUM(H270:H271)</f>
        <v>0</v>
      </c>
      <c r="M273" s="272" t="s">
        <v>283</v>
      </c>
      <c r="N273" s="415">
        <f>SUM(N270:N271)</f>
        <v>0</v>
      </c>
      <c r="O273" s="593" t="s">
        <v>721</v>
      </c>
      <c r="P273" s="415">
        <f>SUM(P270:P271)</f>
        <v>0</v>
      </c>
      <c r="Q273" s="593" t="s">
        <v>721</v>
      </c>
      <c r="R273" s="593" t="s">
        <v>721</v>
      </c>
    </row>
    <row r="274" spans="2:19" ht="13.5" thickTop="1" x14ac:dyDescent="0.2">
      <c r="C274" s="272"/>
      <c r="D274" s="273"/>
      <c r="E274" s="273"/>
      <c r="F274" s="273"/>
      <c r="G274" s="273"/>
      <c r="H274" s="273"/>
      <c r="I274" s="273"/>
      <c r="J274" s="273"/>
      <c r="M274" s="272"/>
      <c r="N274" s="273"/>
      <c r="O274" s="273"/>
      <c r="P274" s="273"/>
      <c r="Q274" s="273"/>
      <c r="R274" s="273"/>
      <c r="S274" s="273"/>
    </row>
    <row r="275" spans="2:19" x14ac:dyDescent="0.2">
      <c r="C275" s="272"/>
      <c r="D275" s="273"/>
      <c r="E275" s="273"/>
      <c r="F275" s="273"/>
      <c r="G275" s="273"/>
      <c r="H275" s="273"/>
      <c r="I275" s="273"/>
      <c r="J275" s="273"/>
      <c r="M275" s="272"/>
      <c r="N275" s="273"/>
      <c r="O275" s="273"/>
      <c r="P275" s="273"/>
      <c r="Q275" s="273"/>
      <c r="R275" s="273"/>
      <c r="S275" s="273"/>
    </row>
    <row r="276" spans="2:19" x14ac:dyDescent="0.2">
      <c r="C276" s="361" t="s">
        <v>380</v>
      </c>
      <c r="D276" s="361"/>
      <c r="E276" s="361"/>
      <c r="M276" s="361" t="s">
        <v>380</v>
      </c>
      <c r="N276" s="361"/>
      <c r="O276" s="361"/>
    </row>
    <row r="277" spans="2:19" x14ac:dyDescent="0.2">
      <c r="C277" s="362" t="s">
        <v>40</v>
      </c>
      <c r="D277" s="362"/>
      <c r="E277" s="362" t="s">
        <v>283</v>
      </c>
      <c r="F277" s="363" t="s">
        <v>318</v>
      </c>
      <c r="G277" s="325" t="s">
        <v>319</v>
      </c>
      <c r="H277" s="363" t="s">
        <v>320</v>
      </c>
      <c r="M277" s="362" t="s">
        <v>40</v>
      </c>
      <c r="N277" s="362"/>
      <c r="O277" s="362" t="s">
        <v>283</v>
      </c>
      <c r="P277" s="363" t="s">
        <v>318</v>
      </c>
      <c r="Q277" s="325" t="s">
        <v>319</v>
      </c>
      <c r="R277" s="363" t="s">
        <v>320</v>
      </c>
    </row>
    <row r="278" spans="2:19" x14ac:dyDescent="0.2">
      <c r="C278" s="364"/>
      <c r="D278" s="364"/>
      <c r="E278" s="364"/>
      <c r="F278" s="365"/>
      <c r="G278" s="366"/>
      <c r="H278" s="367"/>
      <c r="M278" s="364"/>
      <c r="N278" s="364"/>
      <c r="O278" s="364"/>
      <c r="P278" s="365"/>
      <c r="Q278" s="366"/>
      <c r="R278" s="367"/>
    </row>
    <row r="279" spans="2:19" x14ac:dyDescent="0.2">
      <c r="C279" s="364"/>
      <c r="D279" s="364"/>
      <c r="E279" s="364"/>
      <c r="F279" s="365"/>
      <c r="G279" s="366"/>
      <c r="H279" s="367"/>
      <c r="M279" s="364"/>
      <c r="N279" s="364"/>
      <c r="O279" s="364"/>
      <c r="P279" s="365"/>
      <c r="Q279" s="366"/>
      <c r="R279" s="367"/>
    </row>
    <row r="280" spans="2:19" x14ac:dyDescent="0.2">
      <c r="C280" s="364"/>
      <c r="D280" s="367"/>
      <c r="E280" s="364"/>
      <c r="F280" s="365"/>
      <c r="G280" s="366"/>
      <c r="H280" s="367"/>
      <c r="M280" s="364"/>
      <c r="N280" s="367"/>
      <c r="O280" s="364"/>
      <c r="P280" s="365"/>
      <c r="Q280" s="366"/>
      <c r="R280" s="367"/>
    </row>
    <row r="282" spans="2:19" ht="15.75" x14ac:dyDescent="0.25">
      <c r="B282" s="368" t="s">
        <v>409</v>
      </c>
      <c r="C282" s="252" t="s">
        <v>381</v>
      </c>
      <c r="D282" s="215"/>
      <c r="L282" s="368" t="s">
        <v>409</v>
      </c>
      <c r="M282" s="569" t="s">
        <v>381</v>
      </c>
      <c r="N282" s="565"/>
    </row>
    <row r="283" spans="2:19" x14ac:dyDescent="0.2">
      <c r="C283" s="267"/>
      <c r="D283" s="682">
        <v>2013</v>
      </c>
      <c r="E283" s="682"/>
      <c r="F283" s="682"/>
      <c r="G283" s="267"/>
      <c r="H283" s="303"/>
      <c r="I283" s="303"/>
      <c r="J283" s="303"/>
      <c r="M283" s="267"/>
      <c r="N283" s="682" t="s">
        <v>871</v>
      </c>
      <c r="O283" s="682"/>
      <c r="P283" s="682"/>
      <c r="Q283" s="613"/>
      <c r="R283" s="613"/>
      <c r="S283" s="570"/>
    </row>
    <row r="284" spans="2:19" ht="38.25" x14ac:dyDescent="0.2">
      <c r="C284" s="268"/>
      <c r="D284" s="682"/>
      <c r="E284" s="682"/>
      <c r="F284" s="682"/>
      <c r="G284" s="304">
        <v>2013</v>
      </c>
      <c r="H284" s="269">
        <v>2012</v>
      </c>
      <c r="M284" s="268"/>
      <c r="N284" s="682"/>
      <c r="O284" s="682"/>
      <c r="P284" s="682"/>
      <c r="Q284" s="631" t="s">
        <v>871</v>
      </c>
      <c r="R284" s="631" t="s">
        <v>870</v>
      </c>
    </row>
    <row r="285" spans="2:19" x14ac:dyDescent="0.2">
      <c r="C285" s="268"/>
      <c r="D285" s="679" t="s">
        <v>404</v>
      </c>
      <c r="E285" s="679"/>
      <c r="F285" s="679"/>
      <c r="G285" s="269" t="s">
        <v>427</v>
      </c>
      <c r="H285" s="269" t="s">
        <v>427</v>
      </c>
      <c r="M285" s="268"/>
      <c r="N285" s="679" t="s">
        <v>404</v>
      </c>
      <c r="O285" s="679"/>
      <c r="P285" s="679"/>
      <c r="Q285" s="269" t="s">
        <v>427</v>
      </c>
      <c r="R285" s="269" t="s">
        <v>427</v>
      </c>
    </row>
    <row r="286" spans="2:19" x14ac:dyDescent="0.2">
      <c r="C286" s="268"/>
      <c r="D286" s="413" t="s">
        <v>0</v>
      </c>
      <c r="E286" s="413" t="s">
        <v>3</v>
      </c>
      <c r="F286" s="413" t="s">
        <v>2</v>
      </c>
      <c r="G286" s="270"/>
      <c r="H286" s="175"/>
      <c r="M286" s="268"/>
      <c r="N286" s="413" t="s">
        <v>0</v>
      </c>
      <c r="O286" s="413" t="s">
        <v>3</v>
      </c>
      <c r="P286" s="413" t="s">
        <v>2</v>
      </c>
      <c r="Q286" s="270"/>
      <c r="R286" s="566"/>
    </row>
    <row r="287" spans="2:19" ht="51" x14ac:dyDescent="0.2">
      <c r="C287" s="421" t="s">
        <v>1008</v>
      </c>
      <c r="D287" s="414">
        <v>0</v>
      </c>
      <c r="E287" s="414"/>
      <c r="F287" s="414">
        <v>0</v>
      </c>
      <c r="G287" s="305"/>
      <c r="H287" s="295"/>
      <c r="M287" s="599" t="s">
        <v>977</v>
      </c>
      <c r="N287" s="414">
        <v>0</v>
      </c>
      <c r="O287" s="594" t="s">
        <v>952</v>
      </c>
      <c r="P287" s="414">
        <v>0</v>
      </c>
      <c r="Q287" s="594" t="s">
        <v>953</v>
      </c>
      <c r="R287" s="594" t="s">
        <v>954</v>
      </c>
    </row>
    <row r="288" spans="2:19" x14ac:dyDescent="0.2">
      <c r="C288" s="268" t="s">
        <v>1009</v>
      </c>
      <c r="D288" s="414">
        <v>0</v>
      </c>
      <c r="E288" s="414">
        <v>0</v>
      </c>
      <c r="F288" s="414">
        <v>0</v>
      </c>
      <c r="G288" s="305">
        <v>0</v>
      </c>
      <c r="H288" s="295"/>
      <c r="M288" s="268" t="s">
        <v>1009</v>
      </c>
      <c r="N288" s="414">
        <v>0</v>
      </c>
      <c r="O288" s="414">
        <v>0</v>
      </c>
      <c r="P288" s="414">
        <v>0</v>
      </c>
      <c r="Q288" s="305">
        <v>0</v>
      </c>
      <c r="R288" s="295"/>
    </row>
    <row r="289" spans="2:19" x14ac:dyDescent="0.2">
      <c r="C289" s="268" t="s">
        <v>1009</v>
      </c>
      <c r="D289" s="414">
        <v>0</v>
      </c>
      <c r="E289" s="414">
        <v>0</v>
      </c>
      <c r="F289" s="414">
        <v>0</v>
      </c>
      <c r="G289" s="305">
        <v>0</v>
      </c>
      <c r="H289" s="295"/>
      <c r="M289" s="268" t="s">
        <v>1009</v>
      </c>
      <c r="N289" s="414">
        <v>0</v>
      </c>
      <c r="O289" s="414">
        <v>0</v>
      </c>
      <c r="P289" s="414">
        <v>0</v>
      </c>
      <c r="Q289" s="305">
        <v>0</v>
      </c>
      <c r="R289" s="295"/>
    </row>
    <row r="290" spans="2:19" x14ac:dyDescent="0.2">
      <c r="C290" s="268" t="s">
        <v>1009</v>
      </c>
      <c r="D290" s="414">
        <v>0</v>
      </c>
      <c r="E290" s="414">
        <v>0</v>
      </c>
      <c r="F290" s="414">
        <v>0</v>
      </c>
      <c r="G290" s="305">
        <v>0</v>
      </c>
      <c r="H290" s="295"/>
      <c r="M290" s="268" t="s">
        <v>1009</v>
      </c>
      <c r="N290" s="414">
        <v>0</v>
      </c>
      <c r="O290" s="414">
        <v>0</v>
      </c>
      <c r="P290" s="414">
        <v>0</v>
      </c>
      <c r="Q290" s="305">
        <v>0</v>
      </c>
      <c r="R290" s="295"/>
    </row>
    <row r="291" spans="2:19" ht="26.25" thickBot="1" x14ac:dyDescent="0.25">
      <c r="C291" s="272" t="s">
        <v>283</v>
      </c>
      <c r="D291" s="415">
        <f>SUM(D287:D290)</f>
        <v>0</v>
      </c>
      <c r="E291" s="415">
        <f>SUM(E287:E290)</f>
        <v>0</v>
      </c>
      <c r="F291" s="415">
        <f>SUM(F287:F290)</f>
        <v>0</v>
      </c>
      <c r="G291" s="271">
        <f>SUM(G287:G290)</f>
        <v>0</v>
      </c>
      <c r="H291" s="271">
        <f>SUM(H287:H290)</f>
        <v>0</v>
      </c>
      <c r="M291" s="272" t="s">
        <v>283</v>
      </c>
      <c r="N291" s="415">
        <f>SUM(N287:N290)</f>
        <v>0</v>
      </c>
      <c r="O291" s="593" t="s">
        <v>721</v>
      </c>
      <c r="P291" s="415">
        <f>SUM(P287:P290)</f>
        <v>0</v>
      </c>
      <c r="Q291" s="593" t="s">
        <v>721</v>
      </c>
      <c r="R291" s="593" t="s">
        <v>721</v>
      </c>
    </row>
    <row r="292" spans="2:19" ht="13.5" thickTop="1" x14ac:dyDescent="0.2"/>
    <row r="294" spans="2:19" ht="15.75" x14ac:dyDescent="0.25">
      <c r="B294" s="250" t="s">
        <v>410</v>
      </c>
      <c r="C294" s="681" t="s">
        <v>382</v>
      </c>
      <c r="D294" s="681"/>
      <c r="E294" s="214"/>
      <c r="F294" s="214"/>
      <c r="G294" s="214"/>
      <c r="L294" s="568" t="s">
        <v>410</v>
      </c>
      <c r="M294" s="681" t="s">
        <v>382</v>
      </c>
      <c r="N294" s="681"/>
      <c r="O294" s="214"/>
      <c r="P294" s="214"/>
      <c r="Q294" s="214"/>
    </row>
    <row r="295" spans="2:19" x14ac:dyDescent="0.2">
      <c r="B295" s="276"/>
      <c r="C295" s="369"/>
      <c r="D295" s="369"/>
      <c r="E295" s="369"/>
      <c r="I295" s="337"/>
      <c r="J295" s="309"/>
      <c r="L295" s="276"/>
      <c r="M295" s="369"/>
      <c r="N295" s="369"/>
      <c r="O295" s="369"/>
      <c r="S295" s="337"/>
    </row>
    <row r="296" spans="2:19" ht="38.25" x14ac:dyDescent="0.2">
      <c r="B296" s="276"/>
      <c r="C296" s="370"/>
      <c r="D296" s="370"/>
      <c r="E296" s="370"/>
      <c r="F296" s="340">
        <v>2013</v>
      </c>
      <c r="G296" s="340">
        <v>2012</v>
      </c>
      <c r="I296" s="337"/>
      <c r="J296" s="309"/>
      <c r="L296" s="276"/>
      <c r="M296" s="370"/>
      <c r="N296" s="370"/>
      <c r="O296" s="370"/>
      <c r="P296" s="631" t="s">
        <v>871</v>
      </c>
      <c r="Q296" s="631" t="s">
        <v>870</v>
      </c>
      <c r="S296" s="337"/>
    </row>
    <row r="297" spans="2:19" x14ac:dyDescent="0.2">
      <c r="B297" s="276"/>
      <c r="C297" s="370"/>
      <c r="D297" s="370"/>
      <c r="E297" s="370"/>
      <c r="F297" s="269" t="s">
        <v>427</v>
      </c>
      <c r="G297" s="269" t="s">
        <v>427</v>
      </c>
      <c r="I297" s="337"/>
      <c r="J297" s="309"/>
      <c r="L297" s="276"/>
      <c r="M297" s="370"/>
      <c r="N297" s="370"/>
      <c r="O297" s="370"/>
      <c r="P297" s="269" t="s">
        <v>427</v>
      </c>
      <c r="Q297" s="269" t="s">
        <v>427</v>
      </c>
      <c r="S297" s="337"/>
    </row>
    <row r="298" spans="2:19" x14ac:dyDescent="0.2">
      <c r="B298" s="276"/>
      <c r="C298" s="371"/>
      <c r="D298" s="371"/>
      <c r="E298" s="371"/>
      <c r="F298" s="175"/>
      <c r="G298" s="372"/>
      <c r="I298" s="337"/>
      <c r="J298" s="309"/>
      <c r="L298" s="276"/>
      <c r="M298" s="371"/>
      <c r="N298" s="371"/>
      <c r="O298" s="371"/>
      <c r="P298" s="566"/>
      <c r="Q298" s="372"/>
      <c r="S298" s="337"/>
    </row>
    <row r="299" spans="2:19" x14ac:dyDescent="0.2">
      <c r="B299" s="276"/>
      <c r="C299" s="323" t="s">
        <v>321</v>
      </c>
      <c r="D299" s="373"/>
      <c r="E299" s="373"/>
      <c r="F299" s="353"/>
      <c r="G299" s="374"/>
      <c r="I299" s="337"/>
      <c r="J299" s="309"/>
      <c r="L299" s="276"/>
      <c r="M299" s="323" t="s">
        <v>321</v>
      </c>
      <c r="N299" s="373"/>
      <c r="O299" s="373"/>
      <c r="P299" s="353"/>
      <c r="Q299" s="374"/>
      <c r="S299" s="337"/>
    </row>
    <row r="300" spans="2:19" x14ac:dyDescent="0.2">
      <c r="B300" s="276"/>
      <c r="C300" s="338" t="s">
        <v>322</v>
      </c>
      <c r="D300" s="371"/>
      <c r="E300" s="371"/>
      <c r="F300" s="353">
        <v>0</v>
      </c>
      <c r="G300" s="353">
        <v>0</v>
      </c>
      <c r="I300" s="337"/>
      <c r="J300" s="309"/>
      <c r="L300" s="276"/>
      <c r="M300" s="338" t="s">
        <v>322</v>
      </c>
      <c r="N300" s="371"/>
      <c r="O300" s="371"/>
      <c r="P300" s="353"/>
      <c r="Q300" s="353"/>
      <c r="S300" s="337"/>
    </row>
    <row r="301" spans="2:19" x14ac:dyDescent="0.2">
      <c r="B301" s="276"/>
      <c r="C301" s="375" t="s">
        <v>682</v>
      </c>
      <c r="D301" s="369"/>
      <c r="E301" s="369"/>
      <c r="F301" s="353">
        <v>0</v>
      </c>
      <c r="G301" s="353">
        <v>0</v>
      </c>
      <c r="I301" s="337"/>
      <c r="J301" s="309"/>
      <c r="L301" s="276"/>
      <c r="M301" s="375" t="s">
        <v>682</v>
      </c>
      <c r="N301" s="369"/>
      <c r="O301" s="369"/>
      <c r="P301" s="353"/>
      <c r="Q301" s="353"/>
      <c r="S301" s="337"/>
    </row>
    <row r="302" spans="2:19" ht="27.75" customHeight="1" thickBot="1" x14ac:dyDescent="0.25">
      <c r="B302" s="276"/>
      <c r="C302" s="376" t="s">
        <v>283</v>
      </c>
      <c r="D302" s="376"/>
      <c r="E302" s="376"/>
      <c r="F302" s="377">
        <f>SUM(F299:F301)</f>
        <v>0</v>
      </c>
      <c r="G302" s="377">
        <f>SUM(G299:G301)</f>
        <v>0</v>
      </c>
      <c r="I302" s="337"/>
      <c r="J302" s="309"/>
      <c r="L302" s="276"/>
      <c r="M302" s="376" t="s">
        <v>283</v>
      </c>
      <c r="N302" s="376"/>
      <c r="O302" s="376"/>
      <c r="P302" s="593" t="s">
        <v>721</v>
      </c>
      <c r="Q302" s="593" t="s">
        <v>721</v>
      </c>
      <c r="S302" s="337"/>
    </row>
    <row r="303" spans="2:19" ht="13.5" thickTop="1" x14ac:dyDescent="0.2">
      <c r="B303" s="276"/>
      <c r="C303" s="214"/>
      <c r="D303" s="214"/>
      <c r="E303" s="214"/>
      <c r="I303" s="309"/>
      <c r="J303" s="309"/>
      <c r="L303" s="276"/>
      <c r="M303" s="214"/>
      <c r="N303" s="214"/>
      <c r="O303" s="214"/>
      <c r="S303" s="309"/>
    </row>
    <row r="305" spans="2:19" x14ac:dyDescent="0.2">
      <c r="C305" s="361" t="s">
        <v>323</v>
      </c>
      <c r="D305" s="361"/>
      <c r="E305" s="361"/>
      <c r="M305" s="361" t="s">
        <v>323</v>
      </c>
      <c r="N305" s="361"/>
      <c r="O305" s="361"/>
    </row>
    <row r="306" spans="2:19" x14ac:dyDescent="0.2">
      <c r="C306" s="362" t="s">
        <v>40</v>
      </c>
      <c r="D306" s="362"/>
      <c r="E306" s="362" t="s">
        <v>283</v>
      </c>
      <c r="F306" s="363" t="s">
        <v>318</v>
      </c>
      <c r="G306" s="325" t="s">
        <v>319</v>
      </c>
      <c r="H306" s="363" t="s">
        <v>320</v>
      </c>
      <c r="M306" s="362" t="s">
        <v>40</v>
      </c>
      <c r="N306" s="362"/>
      <c r="O306" s="362" t="s">
        <v>283</v>
      </c>
      <c r="P306" s="363" t="s">
        <v>318</v>
      </c>
      <c r="Q306" s="325" t="s">
        <v>319</v>
      </c>
      <c r="R306" s="363" t="s">
        <v>320</v>
      </c>
    </row>
    <row r="307" spans="2:19" x14ac:dyDescent="0.2">
      <c r="C307" s="364" t="s">
        <v>640</v>
      </c>
      <c r="D307" s="367"/>
      <c r="E307" s="364">
        <v>0</v>
      </c>
      <c r="F307" s="365" t="s">
        <v>639</v>
      </c>
      <c r="G307" s="366">
        <v>1227118.6399999999</v>
      </c>
      <c r="H307" s="378">
        <v>41851</v>
      </c>
      <c r="M307" s="364"/>
      <c r="N307" s="367"/>
      <c r="O307" s="364"/>
      <c r="P307" s="365"/>
      <c r="Q307" s="366"/>
      <c r="R307" s="378"/>
    </row>
    <row r="308" spans="2:19" x14ac:dyDescent="0.2">
      <c r="C308" s="364"/>
      <c r="D308" s="364"/>
      <c r="E308" s="364"/>
      <c r="F308" s="365"/>
      <c r="G308" s="366"/>
      <c r="H308" s="378"/>
      <c r="M308" s="364"/>
      <c r="N308" s="364"/>
      <c r="O308" s="364"/>
      <c r="P308" s="365"/>
      <c r="Q308" s="366"/>
      <c r="R308" s="378"/>
    </row>
    <row r="309" spans="2:19" x14ac:dyDescent="0.2">
      <c r="C309" s="364"/>
      <c r="D309" s="367"/>
      <c r="E309" s="364"/>
      <c r="F309" s="365"/>
      <c r="G309" s="366"/>
      <c r="H309" s="378"/>
      <c r="M309" s="364"/>
      <c r="N309" s="367"/>
      <c r="O309" s="364"/>
      <c r="P309" s="365"/>
      <c r="Q309" s="366"/>
      <c r="R309" s="378"/>
    </row>
    <row r="310" spans="2:19" x14ac:dyDescent="0.2">
      <c r="S310" s="292"/>
    </row>
    <row r="312" spans="2:19" ht="15.75" x14ac:dyDescent="0.25">
      <c r="B312" s="274" t="s">
        <v>411</v>
      </c>
      <c r="C312" s="680" t="s">
        <v>344</v>
      </c>
      <c r="D312" s="680"/>
      <c r="E312" s="214"/>
      <c r="F312" s="214"/>
      <c r="G312" s="214"/>
      <c r="L312" s="274"/>
      <c r="M312" s="680" t="s">
        <v>344</v>
      </c>
      <c r="N312" s="680"/>
      <c r="O312" s="214"/>
      <c r="P312" s="214"/>
      <c r="Q312" s="214"/>
    </row>
    <row r="313" spans="2:19" x14ac:dyDescent="0.2">
      <c r="B313" s="276"/>
      <c r="C313" s="214"/>
      <c r="D313" s="214"/>
      <c r="E313" s="214"/>
      <c r="F313" s="214"/>
      <c r="L313" s="276"/>
      <c r="M313" s="214"/>
      <c r="N313" s="214"/>
      <c r="O313" s="214"/>
      <c r="P313" s="214"/>
    </row>
    <row r="314" spans="2:19" x14ac:dyDescent="0.2">
      <c r="B314" s="276"/>
      <c r="C314" s="277" t="s">
        <v>345</v>
      </c>
      <c r="E314" s="379" t="s">
        <v>285</v>
      </c>
      <c r="F314" s="379" t="s">
        <v>285</v>
      </c>
      <c r="L314" s="276"/>
      <c r="M314" s="277" t="s">
        <v>345</v>
      </c>
      <c r="O314" s="379" t="s">
        <v>285</v>
      </c>
      <c r="P314" s="379" t="s">
        <v>285</v>
      </c>
      <c r="S314" s="292"/>
    </row>
    <row r="315" spans="2:19" ht="38.25" x14ac:dyDescent="0.2">
      <c r="B315" s="276"/>
      <c r="C315" s="277"/>
      <c r="E315" s="278">
        <v>41639</v>
      </c>
      <c r="F315" s="278">
        <v>41274</v>
      </c>
      <c r="L315" s="276"/>
      <c r="M315" s="277"/>
      <c r="O315" s="635" t="s">
        <v>880</v>
      </c>
      <c r="P315" s="635" t="s">
        <v>858</v>
      </c>
    </row>
    <row r="316" spans="2:19" x14ac:dyDescent="0.2">
      <c r="B316" s="276"/>
      <c r="C316" s="279"/>
      <c r="E316" s="269" t="s">
        <v>427</v>
      </c>
      <c r="F316" s="269" t="s">
        <v>427</v>
      </c>
      <c r="L316" s="276"/>
      <c r="M316" s="279"/>
      <c r="O316" s="269" t="s">
        <v>427</v>
      </c>
      <c r="P316" s="269" t="s">
        <v>427</v>
      </c>
    </row>
    <row r="317" spans="2:19" x14ac:dyDescent="0.2">
      <c r="B317" s="276"/>
      <c r="C317" s="280" t="s">
        <v>347</v>
      </c>
      <c r="D317" s="281"/>
      <c r="E317" s="282">
        <v>0</v>
      </c>
      <c r="F317" s="380"/>
      <c r="I317" s="131" t="s">
        <v>4</v>
      </c>
      <c r="L317" s="276"/>
      <c r="M317" s="280" t="s">
        <v>347</v>
      </c>
      <c r="N317" s="281"/>
      <c r="O317" s="282">
        <v>0</v>
      </c>
      <c r="P317" s="380"/>
      <c r="S317" s="131" t="s">
        <v>4</v>
      </c>
    </row>
    <row r="318" spans="2:19" x14ac:dyDescent="0.2">
      <c r="B318" s="276"/>
      <c r="C318" s="280" t="s">
        <v>348</v>
      </c>
      <c r="D318" s="281"/>
      <c r="E318" s="282"/>
      <c r="F318" s="380"/>
      <c r="I318" s="131" t="s">
        <v>1</v>
      </c>
      <c r="L318" s="276"/>
      <c r="M318" s="280" t="s">
        <v>348</v>
      </c>
      <c r="N318" s="281"/>
      <c r="O318" s="282"/>
      <c r="P318" s="380"/>
      <c r="S318" s="131" t="s">
        <v>1</v>
      </c>
    </row>
    <row r="319" spans="2:19" x14ac:dyDescent="0.2">
      <c r="B319" s="276"/>
      <c r="C319" s="280" t="s">
        <v>352</v>
      </c>
      <c r="D319" s="281"/>
      <c r="E319" s="282"/>
      <c r="F319" s="380"/>
      <c r="I319" s="131" t="s">
        <v>4</v>
      </c>
      <c r="L319" s="276"/>
      <c r="M319" s="280" t="s">
        <v>352</v>
      </c>
      <c r="N319" s="281"/>
      <c r="O319" s="282"/>
      <c r="P319" s="380"/>
      <c r="S319" s="131" t="s">
        <v>4</v>
      </c>
    </row>
    <row r="320" spans="2:19" x14ac:dyDescent="0.2">
      <c r="B320" s="276"/>
      <c r="C320" s="280" t="s">
        <v>351</v>
      </c>
      <c r="D320" s="281"/>
      <c r="E320" s="282"/>
      <c r="F320" s="380"/>
      <c r="I320" s="131" t="s">
        <v>4</v>
      </c>
      <c r="L320" s="276"/>
      <c r="M320" s="280" t="s">
        <v>351</v>
      </c>
      <c r="N320" s="281"/>
      <c r="O320" s="282"/>
      <c r="P320" s="380"/>
      <c r="S320" s="131" t="s">
        <v>4</v>
      </c>
    </row>
    <row r="321" spans="2:19" x14ac:dyDescent="0.2">
      <c r="B321" s="276"/>
      <c r="C321" s="280" t="s">
        <v>289</v>
      </c>
      <c r="D321" s="281"/>
      <c r="E321" s="282"/>
      <c r="F321" s="380"/>
      <c r="I321" s="131" t="s">
        <v>4</v>
      </c>
      <c r="L321" s="276"/>
      <c r="M321" s="280" t="s">
        <v>289</v>
      </c>
      <c r="N321" s="281"/>
      <c r="O321" s="282"/>
      <c r="P321" s="380"/>
      <c r="S321" s="131" t="s">
        <v>4</v>
      </c>
    </row>
    <row r="322" spans="2:19" x14ac:dyDescent="0.2">
      <c r="B322" s="276"/>
      <c r="C322" s="280" t="s">
        <v>290</v>
      </c>
      <c r="D322" s="281"/>
      <c r="E322" s="282">
        <v>0</v>
      </c>
      <c r="F322" s="380"/>
      <c r="I322" s="131" t="s">
        <v>4</v>
      </c>
      <c r="L322" s="276"/>
      <c r="M322" s="280" t="s">
        <v>290</v>
      </c>
      <c r="N322" s="281"/>
      <c r="O322" s="282">
        <v>0</v>
      </c>
      <c r="P322" s="380"/>
      <c r="S322" s="131" t="s">
        <v>4</v>
      </c>
    </row>
    <row r="323" spans="2:19" x14ac:dyDescent="0.2">
      <c r="B323" s="276"/>
      <c r="C323" s="280" t="s">
        <v>349</v>
      </c>
      <c r="D323" s="281"/>
      <c r="E323" s="282"/>
      <c r="F323" s="380"/>
      <c r="I323" s="131" t="s">
        <v>4</v>
      </c>
      <c r="L323" s="276"/>
      <c r="M323" s="280" t="s">
        <v>349</v>
      </c>
      <c r="N323" s="281"/>
      <c r="O323" s="282"/>
      <c r="P323" s="380"/>
      <c r="S323" s="131" t="s">
        <v>4</v>
      </c>
    </row>
    <row r="324" spans="2:19" x14ac:dyDescent="0.2">
      <c r="B324" s="276"/>
      <c r="C324" s="280" t="s">
        <v>291</v>
      </c>
      <c r="D324" s="281"/>
      <c r="E324" s="282">
        <v>0</v>
      </c>
      <c r="F324" s="380"/>
      <c r="I324" s="131" t="s">
        <v>4</v>
      </c>
      <c r="L324" s="276"/>
      <c r="M324" s="280" t="s">
        <v>291</v>
      </c>
      <c r="N324" s="281"/>
      <c r="O324" s="596"/>
      <c r="P324" s="380"/>
      <c r="S324" s="131" t="s">
        <v>4</v>
      </c>
    </row>
    <row r="325" spans="2:19" x14ac:dyDescent="0.2">
      <c r="B325" s="276"/>
      <c r="C325" s="280" t="s">
        <v>653</v>
      </c>
      <c r="D325" s="281"/>
      <c r="E325" s="282">
        <v>0</v>
      </c>
      <c r="F325" s="380"/>
      <c r="L325" s="276"/>
      <c r="M325" s="280" t="s">
        <v>653</v>
      </c>
      <c r="N325" s="281"/>
      <c r="O325" s="282">
        <v>0</v>
      </c>
      <c r="P325" s="380"/>
    </row>
    <row r="326" spans="2:19" x14ac:dyDescent="0.2">
      <c r="B326" s="276"/>
      <c r="C326" s="280" t="s">
        <v>273</v>
      </c>
      <c r="D326" s="281"/>
      <c r="E326" s="284"/>
      <c r="F326" s="381"/>
      <c r="L326" s="276"/>
      <c r="M326" s="280" t="s">
        <v>273</v>
      </c>
      <c r="N326" s="281"/>
      <c r="O326" s="284"/>
      <c r="P326" s="381"/>
    </row>
    <row r="327" spans="2:19" ht="13.5" thickBot="1" x14ac:dyDescent="0.25">
      <c r="B327" s="276"/>
      <c r="C327" s="214" t="s">
        <v>324</v>
      </c>
      <c r="E327" s="286">
        <f>SUM(E317:E326)</f>
        <v>0</v>
      </c>
      <c r="F327" s="286">
        <f>SUM(F317:F326)</f>
        <v>0</v>
      </c>
      <c r="L327" s="276"/>
      <c r="M327" s="214" t="s">
        <v>324</v>
      </c>
      <c r="O327" s="593" t="s">
        <v>721</v>
      </c>
      <c r="P327" s="593" t="s">
        <v>721</v>
      </c>
    </row>
    <row r="328" spans="2:19" ht="13.5" thickTop="1" x14ac:dyDescent="0.2">
      <c r="B328" s="276"/>
      <c r="C328" s="214" t="s">
        <v>325</v>
      </c>
      <c r="E328" s="382">
        <v>0.2</v>
      </c>
      <c r="F328" s="382">
        <v>0.15</v>
      </c>
      <c r="L328" s="276"/>
      <c r="M328" s="214" t="s">
        <v>325</v>
      </c>
      <c r="O328" s="382">
        <v>0.2</v>
      </c>
      <c r="P328" s="382">
        <v>0.2</v>
      </c>
    </row>
    <row r="329" spans="2:19" ht="51.75" thickBot="1" x14ac:dyDescent="0.25">
      <c r="B329" s="276"/>
      <c r="C329" s="214" t="s">
        <v>89</v>
      </c>
      <c r="E329" s="383">
        <f>E327*E328</f>
        <v>0</v>
      </c>
      <c r="F329" s="383">
        <f>F327*F328</f>
        <v>0</v>
      </c>
      <c r="L329" s="276"/>
      <c r="M329" s="214" t="s">
        <v>89</v>
      </c>
      <c r="O329" s="633" t="s">
        <v>878</v>
      </c>
      <c r="P329" s="633" t="s">
        <v>879</v>
      </c>
    </row>
    <row r="332" spans="2:19" ht="15.75" x14ac:dyDescent="0.25">
      <c r="B332" s="368" t="s">
        <v>412</v>
      </c>
      <c r="C332" s="681" t="s">
        <v>383</v>
      </c>
      <c r="D332" s="681"/>
      <c r="L332" s="368" t="s">
        <v>412</v>
      </c>
      <c r="M332" s="681" t="s">
        <v>383</v>
      </c>
      <c r="N332" s="681"/>
    </row>
    <row r="333" spans="2:19" x14ac:dyDescent="0.2">
      <c r="C333" s="267"/>
      <c r="D333" s="682">
        <v>2013</v>
      </c>
      <c r="E333" s="682"/>
      <c r="F333" s="682"/>
      <c r="G333" s="303"/>
      <c r="H333" s="303"/>
      <c r="I333" s="303"/>
      <c r="J333" s="303"/>
      <c r="M333" s="267"/>
      <c r="N333" s="682" t="s">
        <v>871</v>
      </c>
      <c r="O333" s="682"/>
      <c r="P333" s="682"/>
      <c r="Q333" s="570"/>
      <c r="R333" s="570"/>
      <c r="S333" s="570"/>
    </row>
    <row r="334" spans="2:19" ht="38.25" x14ac:dyDescent="0.2">
      <c r="C334" s="268"/>
      <c r="D334" s="682"/>
      <c r="E334" s="682"/>
      <c r="F334" s="682"/>
      <c r="G334" s="304">
        <v>2013</v>
      </c>
      <c r="H334" s="269">
        <v>2012</v>
      </c>
      <c r="M334" s="268"/>
      <c r="N334" s="682"/>
      <c r="O334" s="682"/>
      <c r="P334" s="682"/>
      <c r="Q334" s="631" t="s">
        <v>871</v>
      </c>
      <c r="R334" s="631" t="s">
        <v>870</v>
      </c>
    </row>
    <row r="335" spans="2:19" ht="12.75" customHeight="1" x14ac:dyDescent="0.2">
      <c r="C335" s="268"/>
      <c r="D335" s="679" t="s">
        <v>404</v>
      </c>
      <c r="E335" s="679"/>
      <c r="F335" s="679"/>
      <c r="G335" s="269" t="s">
        <v>427</v>
      </c>
      <c r="H335" s="269" t="s">
        <v>427</v>
      </c>
      <c r="M335" s="268"/>
      <c r="N335" s="679" t="s">
        <v>404</v>
      </c>
      <c r="O335" s="679"/>
      <c r="P335" s="679"/>
      <c r="Q335" s="269" t="s">
        <v>427</v>
      </c>
      <c r="R335" s="269" t="s">
        <v>427</v>
      </c>
    </row>
    <row r="336" spans="2:19" x14ac:dyDescent="0.2">
      <c r="C336" s="268"/>
      <c r="D336" s="413" t="s">
        <v>0</v>
      </c>
      <c r="E336" s="413" t="s">
        <v>3</v>
      </c>
      <c r="F336" s="413" t="s">
        <v>2</v>
      </c>
      <c r="G336" s="270"/>
      <c r="H336" s="175"/>
      <c r="M336" s="268"/>
      <c r="N336" s="413" t="s">
        <v>0</v>
      </c>
      <c r="O336" s="413" t="s">
        <v>3</v>
      </c>
      <c r="P336" s="413" t="s">
        <v>2</v>
      </c>
      <c r="Q336" s="270"/>
      <c r="R336" s="566"/>
    </row>
    <row r="337" spans="2:18" ht="114.75" x14ac:dyDescent="0.2">
      <c r="C337" s="421" t="s">
        <v>1034</v>
      </c>
      <c r="D337" s="422"/>
      <c r="E337" s="422"/>
      <c r="F337" s="422"/>
      <c r="G337" s="426">
        <v>0</v>
      </c>
      <c r="H337" s="319">
        <v>0</v>
      </c>
      <c r="M337" s="599" t="s">
        <v>977</v>
      </c>
      <c r="N337" s="422"/>
      <c r="O337" s="592" t="s">
        <v>955</v>
      </c>
      <c r="P337" s="592" t="s">
        <v>956</v>
      </c>
      <c r="Q337" s="592" t="s">
        <v>957</v>
      </c>
      <c r="R337" s="592" t="s">
        <v>958</v>
      </c>
    </row>
    <row r="338" spans="2:18" x14ac:dyDescent="0.2">
      <c r="C338" s="421" t="s">
        <v>988</v>
      </c>
      <c r="D338" s="422"/>
      <c r="E338" s="422"/>
      <c r="F338" s="422"/>
      <c r="G338" s="426"/>
      <c r="H338" s="319"/>
      <c r="M338" s="421"/>
      <c r="N338" s="422"/>
      <c r="O338" s="422"/>
      <c r="P338" s="422"/>
      <c r="Q338" s="612"/>
      <c r="R338" s="637"/>
    </row>
    <row r="339" spans="2:18" x14ac:dyDescent="0.2">
      <c r="C339" s="421" t="s">
        <v>1010</v>
      </c>
      <c r="D339" s="422"/>
      <c r="E339" s="422"/>
      <c r="F339" s="422"/>
      <c r="G339" s="426"/>
      <c r="H339" s="319"/>
      <c r="M339" s="421"/>
      <c r="N339" s="422"/>
      <c r="O339" s="422"/>
      <c r="P339" s="422"/>
      <c r="Q339" s="453"/>
      <c r="R339" s="319"/>
    </row>
    <row r="340" spans="2:18" x14ac:dyDescent="0.2">
      <c r="C340" s="421" t="s">
        <v>1011</v>
      </c>
      <c r="D340" s="422"/>
      <c r="E340" s="422"/>
      <c r="F340" s="422"/>
      <c r="G340" s="426"/>
      <c r="H340" s="319"/>
      <c r="M340" s="421"/>
      <c r="N340" s="422"/>
      <c r="O340" s="422"/>
      <c r="P340" s="422"/>
      <c r="Q340" s="453"/>
      <c r="R340" s="319"/>
    </row>
    <row r="341" spans="2:18" x14ac:dyDescent="0.2">
      <c r="C341" s="421" t="s">
        <v>1012</v>
      </c>
      <c r="D341" s="422"/>
      <c r="E341" s="422"/>
      <c r="F341" s="422"/>
      <c r="G341" s="426"/>
      <c r="H341" s="319"/>
      <c r="M341" s="421"/>
      <c r="N341" s="422"/>
      <c r="O341" s="422"/>
      <c r="P341" s="422"/>
      <c r="Q341" s="453"/>
      <c r="R341" s="319"/>
    </row>
    <row r="342" spans="2:18" x14ac:dyDescent="0.2">
      <c r="C342" s="421" t="s">
        <v>1013</v>
      </c>
      <c r="D342" s="422"/>
      <c r="E342" s="422"/>
      <c r="F342" s="422"/>
      <c r="G342" s="426"/>
      <c r="H342" s="319"/>
      <c r="M342" s="421"/>
      <c r="N342" s="422"/>
      <c r="O342" s="422"/>
      <c r="P342" s="422"/>
      <c r="Q342" s="453"/>
      <c r="R342" s="319"/>
    </row>
    <row r="343" spans="2:18" x14ac:dyDescent="0.2">
      <c r="C343" s="421" t="s">
        <v>1014</v>
      </c>
      <c r="D343" s="422"/>
      <c r="E343" s="422"/>
      <c r="F343" s="422"/>
      <c r="G343" s="426"/>
      <c r="H343" s="319"/>
      <c r="M343" s="421"/>
      <c r="N343" s="422"/>
      <c r="O343" s="422"/>
      <c r="P343" s="422"/>
      <c r="Q343" s="453"/>
      <c r="R343" s="319"/>
    </row>
    <row r="344" spans="2:18" x14ac:dyDescent="0.2">
      <c r="C344" s="421" t="s">
        <v>1015</v>
      </c>
      <c r="D344" s="422"/>
      <c r="E344" s="422"/>
      <c r="F344" s="422"/>
      <c r="G344" s="426"/>
      <c r="H344" s="319"/>
      <c r="M344" s="421"/>
      <c r="N344" s="422"/>
      <c r="O344" s="422"/>
      <c r="P344" s="422"/>
      <c r="Q344" s="453"/>
      <c r="R344" s="319"/>
    </row>
    <row r="345" spans="2:18" x14ac:dyDescent="0.2">
      <c r="C345" s="421" t="s">
        <v>1016</v>
      </c>
      <c r="D345" s="422"/>
      <c r="E345" s="422"/>
      <c r="F345" s="422"/>
      <c r="G345" s="426"/>
      <c r="H345" s="319"/>
      <c r="M345" s="421"/>
      <c r="N345" s="422"/>
      <c r="O345" s="422"/>
      <c r="P345" s="422"/>
      <c r="Q345" s="453"/>
      <c r="R345" s="319"/>
    </row>
    <row r="346" spans="2:18" x14ac:dyDescent="0.2">
      <c r="C346" s="421" t="s">
        <v>1017</v>
      </c>
      <c r="D346" s="422"/>
      <c r="E346" s="422"/>
      <c r="F346" s="422"/>
      <c r="G346" s="426"/>
      <c r="H346" s="319"/>
      <c r="M346" s="421"/>
      <c r="N346" s="422"/>
      <c r="O346" s="422"/>
      <c r="P346" s="422"/>
      <c r="Q346" s="453"/>
      <c r="R346" s="319"/>
    </row>
    <row r="347" spans="2:18" x14ac:dyDescent="0.2">
      <c r="C347" s="421" t="s">
        <v>1018</v>
      </c>
      <c r="D347" s="422"/>
      <c r="E347" s="422"/>
      <c r="F347" s="422"/>
      <c r="G347" s="426"/>
      <c r="H347" s="319"/>
      <c r="M347" s="421"/>
      <c r="N347" s="422"/>
      <c r="O347" s="422"/>
      <c r="P347" s="422"/>
      <c r="Q347" s="453"/>
      <c r="R347" s="319"/>
    </row>
    <row r="348" spans="2:18" x14ac:dyDescent="0.2">
      <c r="C348" s="262" t="s">
        <v>1019</v>
      </c>
      <c r="D348" s="414"/>
      <c r="E348" s="414"/>
      <c r="F348" s="414"/>
      <c r="G348" s="305">
        <v>0</v>
      </c>
      <c r="H348" s="262">
        <v>0</v>
      </c>
      <c r="M348" s="262"/>
      <c r="N348" s="414"/>
      <c r="O348" s="414"/>
      <c r="P348" s="414"/>
      <c r="Q348" s="305"/>
      <c r="R348" s="262"/>
    </row>
    <row r="349" spans="2:18" ht="26.25" thickBot="1" x14ac:dyDescent="0.25">
      <c r="C349" s="214" t="s">
        <v>324</v>
      </c>
      <c r="D349" s="415">
        <f>SUM(D337:D348)</f>
        <v>0</v>
      </c>
      <c r="E349" s="415">
        <f>SUM(E337:E348)</f>
        <v>0</v>
      </c>
      <c r="F349" s="415">
        <f>SUM(F337:F348)</f>
        <v>0</v>
      </c>
      <c r="G349" s="271">
        <f>SUM(G337:G348)</f>
        <v>0</v>
      </c>
      <c r="H349" s="271">
        <f>SUM(H337:H348)</f>
        <v>0</v>
      </c>
      <c r="M349" s="214" t="s">
        <v>324</v>
      </c>
      <c r="N349" s="415">
        <f>SUM(N337:N348)</f>
        <v>0</v>
      </c>
      <c r="O349" s="593" t="s">
        <v>721</v>
      </c>
      <c r="P349" s="593" t="s">
        <v>721</v>
      </c>
      <c r="Q349" s="593" t="s">
        <v>721</v>
      </c>
      <c r="R349" s="593" t="s">
        <v>721</v>
      </c>
    </row>
    <row r="350" spans="2:18" ht="13.5" thickTop="1" x14ac:dyDescent="0.2">
      <c r="C350" s="327"/>
      <c r="D350" s="326"/>
      <c r="E350" s="326"/>
      <c r="M350" s="327"/>
      <c r="N350" s="326"/>
      <c r="O350" s="326"/>
    </row>
    <row r="351" spans="2:18" ht="12" customHeight="1" x14ac:dyDescent="0.2"/>
    <row r="352" spans="2:18" ht="18" customHeight="1" x14ac:dyDescent="0.25">
      <c r="B352" s="562" t="s">
        <v>14</v>
      </c>
      <c r="C352" s="564" t="s">
        <v>384</v>
      </c>
      <c r="D352" s="384"/>
      <c r="E352" s="291"/>
      <c r="F352" s="291"/>
      <c r="G352" s="291"/>
      <c r="H352" s="291"/>
      <c r="L352" s="562" t="s">
        <v>14</v>
      </c>
      <c r="M352" s="564" t="s">
        <v>384</v>
      </c>
      <c r="N352" s="384"/>
      <c r="O352" s="291"/>
      <c r="P352" s="291"/>
      <c r="Q352" s="291"/>
      <c r="R352" s="291"/>
    </row>
    <row r="353" spans="3:19" ht="12" customHeight="1" x14ac:dyDescent="0.2">
      <c r="C353" s="385"/>
      <c r="D353" s="386"/>
      <c r="E353" s="386"/>
      <c r="F353" s="291"/>
      <c r="G353" s="291"/>
      <c r="H353" s="387"/>
      <c r="J353" s="337"/>
      <c r="M353" s="385"/>
      <c r="N353" s="386"/>
      <c r="O353" s="386"/>
      <c r="P353" s="291"/>
      <c r="Q353" s="291"/>
      <c r="R353" s="387"/>
    </row>
    <row r="354" spans="3:19" ht="38.25" x14ac:dyDescent="0.2">
      <c r="C354" s="385"/>
      <c r="D354" s="388">
        <v>41274</v>
      </c>
      <c r="E354" s="389" t="s">
        <v>331</v>
      </c>
      <c r="F354" s="389" t="s">
        <v>385</v>
      </c>
      <c r="G354" s="389" t="s">
        <v>332</v>
      </c>
      <c r="H354" s="390">
        <v>41639</v>
      </c>
      <c r="J354" s="337"/>
      <c r="M354" s="385"/>
      <c r="N354" s="635" t="s">
        <v>858</v>
      </c>
      <c r="O354" s="389" t="s">
        <v>331</v>
      </c>
      <c r="P354" s="389" t="s">
        <v>385</v>
      </c>
      <c r="Q354" s="389" t="s">
        <v>332</v>
      </c>
      <c r="R354" s="635" t="s">
        <v>880</v>
      </c>
    </row>
    <row r="355" spans="3:19" ht="12" customHeight="1" x14ac:dyDescent="0.2">
      <c r="C355" s="385"/>
      <c r="D355" s="269" t="s">
        <v>427</v>
      </c>
      <c r="E355" s="269" t="s">
        <v>427</v>
      </c>
      <c r="F355" s="269" t="s">
        <v>427</v>
      </c>
      <c r="G355" s="269" t="s">
        <v>427</v>
      </c>
      <c r="H355" s="269" t="s">
        <v>427</v>
      </c>
      <c r="J355" s="337"/>
      <c r="M355" s="385"/>
      <c r="N355" s="269" t="s">
        <v>427</v>
      </c>
      <c r="O355" s="269" t="s">
        <v>427</v>
      </c>
      <c r="P355" s="269" t="s">
        <v>427</v>
      </c>
      <c r="Q355" s="269" t="s">
        <v>427</v>
      </c>
      <c r="R355" s="269" t="s">
        <v>427</v>
      </c>
    </row>
    <row r="356" spans="3:19" ht="12" customHeight="1" x14ac:dyDescent="0.2">
      <c r="C356" s="429"/>
      <c r="D356" s="430"/>
      <c r="E356" s="430"/>
      <c r="F356" s="430"/>
      <c r="G356" s="430"/>
      <c r="H356" s="430"/>
      <c r="I356" s="255"/>
      <c r="J356" s="337"/>
      <c r="M356" s="429"/>
      <c r="N356" s="600"/>
      <c r="O356" s="600"/>
      <c r="P356" s="600"/>
      <c r="Q356" s="600"/>
      <c r="R356" s="600"/>
      <c r="S356" s="255"/>
    </row>
    <row r="357" spans="3:19" x14ac:dyDescent="0.2">
      <c r="C357" s="429" t="s">
        <v>326</v>
      </c>
      <c r="D357" s="430"/>
      <c r="E357" s="430"/>
      <c r="F357" s="430"/>
      <c r="G357" s="430"/>
      <c r="H357" s="430"/>
      <c r="I357" s="255"/>
      <c r="J357" s="337"/>
      <c r="M357" s="429"/>
      <c r="N357" s="592"/>
      <c r="O357" s="592"/>
      <c r="P357" s="592"/>
      <c r="Q357" s="592"/>
      <c r="R357" s="592"/>
      <c r="S357" s="255"/>
    </row>
    <row r="358" spans="3:19" ht="147" customHeight="1" x14ac:dyDescent="0.2">
      <c r="C358" s="429" t="s">
        <v>327</v>
      </c>
      <c r="D358" s="430"/>
      <c r="E358" s="430"/>
      <c r="F358" s="430"/>
      <c r="G358" s="430"/>
      <c r="H358" s="430"/>
      <c r="I358" s="255"/>
      <c r="J358" s="337"/>
      <c r="M358" s="429" t="s">
        <v>327</v>
      </c>
      <c r="N358" s="592" t="s">
        <v>828</v>
      </c>
      <c r="O358" s="592" t="s">
        <v>746</v>
      </c>
      <c r="P358" s="592" t="s">
        <v>747</v>
      </c>
      <c r="Q358" s="592" t="s">
        <v>834</v>
      </c>
      <c r="R358" s="592" t="s">
        <v>829</v>
      </c>
      <c r="S358" s="255"/>
    </row>
    <row r="359" spans="3:19" x14ac:dyDescent="0.2">
      <c r="C359" s="429" t="s">
        <v>328</v>
      </c>
      <c r="D359" s="430">
        <v>0</v>
      </c>
      <c r="E359" s="430">
        <v>0</v>
      </c>
      <c r="F359" s="430"/>
      <c r="G359" s="430">
        <v>0</v>
      </c>
      <c r="H359" s="439">
        <v>0</v>
      </c>
      <c r="I359" s="255"/>
      <c r="J359" s="337"/>
      <c r="M359" s="429"/>
      <c r="N359" s="592"/>
      <c r="O359" s="592"/>
      <c r="P359" s="592"/>
      <c r="Q359" s="592"/>
      <c r="R359" s="592"/>
      <c r="S359" s="255"/>
    </row>
    <row r="360" spans="3:19" ht="127.5" x14ac:dyDescent="0.2">
      <c r="C360" s="429" t="s">
        <v>329</v>
      </c>
      <c r="D360" s="430">
        <v>0</v>
      </c>
      <c r="E360" s="430">
        <v>0</v>
      </c>
      <c r="F360" s="430"/>
      <c r="G360" s="430">
        <v>0</v>
      </c>
      <c r="H360" s="439">
        <v>0</v>
      </c>
      <c r="I360" s="255"/>
      <c r="J360" s="337"/>
      <c r="M360" s="429" t="s">
        <v>329</v>
      </c>
      <c r="N360" s="592" t="s">
        <v>830</v>
      </c>
      <c r="O360" s="592" t="s">
        <v>743</v>
      </c>
      <c r="P360" s="592" t="s">
        <v>744</v>
      </c>
      <c r="Q360" s="592" t="s">
        <v>835</v>
      </c>
      <c r="R360" s="592" t="s">
        <v>831</v>
      </c>
      <c r="S360" s="255"/>
    </row>
    <row r="361" spans="3:19" ht="25.5" x14ac:dyDescent="0.2">
      <c r="C361" s="429" t="s">
        <v>386</v>
      </c>
      <c r="D361" s="430"/>
      <c r="E361" s="430">
        <v>0</v>
      </c>
      <c r="F361" s="430"/>
      <c r="G361" s="430">
        <v>0</v>
      </c>
      <c r="H361" s="439">
        <f>D361+E361-G361</f>
        <v>0</v>
      </c>
      <c r="I361" s="255"/>
      <c r="J361" s="337"/>
      <c r="M361" s="429"/>
      <c r="N361" s="592"/>
      <c r="O361" s="592"/>
      <c r="P361" s="592"/>
      <c r="Q361" s="592"/>
      <c r="R361" s="592"/>
      <c r="S361" s="255"/>
    </row>
    <row r="362" spans="3:19" ht="127.5" x14ac:dyDescent="0.2">
      <c r="C362" s="429" t="s">
        <v>330</v>
      </c>
      <c r="D362" s="431">
        <v>0</v>
      </c>
      <c r="E362" s="431">
        <v>0</v>
      </c>
      <c r="F362" s="431"/>
      <c r="G362" s="431">
        <v>0</v>
      </c>
      <c r="H362" s="430">
        <v>0</v>
      </c>
      <c r="I362" s="255"/>
      <c r="J362" s="337"/>
      <c r="M362" s="429" t="s">
        <v>330</v>
      </c>
      <c r="N362" s="592" t="s">
        <v>832</v>
      </c>
      <c r="O362" s="592" t="s">
        <v>745</v>
      </c>
      <c r="P362" s="592" t="s">
        <v>742</v>
      </c>
      <c r="Q362" s="592" t="s">
        <v>836</v>
      </c>
      <c r="R362" s="592" t="s">
        <v>833</v>
      </c>
      <c r="S362" s="255"/>
    </row>
    <row r="363" spans="3:19" ht="12" customHeight="1" x14ac:dyDescent="0.2">
      <c r="C363" s="429" t="s">
        <v>452</v>
      </c>
      <c r="D363" s="431"/>
      <c r="E363" s="431"/>
      <c r="F363" s="431"/>
      <c r="G363" s="431"/>
      <c r="H363" s="430"/>
      <c r="I363" s="255"/>
      <c r="J363" s="337"/>
      <c r="M363" s="429"/>
      <c r="N363" s="431"/>
      <c r="O363" s="431"/>
      <c r="P363" s="431"/>
      <c r="Q363" s="431"/>
      <c r="R363" s="430"/>
      <c r="S363" s="255"/>
    </row>
    <row r="364" spans="3:19" ht="25.5" customHeight="1" x14ac:dyDescent="0.2">
      <c r="C364" s="429" t="s">
        <v>387</v>
      </c>
      <c r="D364" s="430"/>
      <c r="E364" s="430"/>
      <c r="F364" s="430"/>
      <c r="G364" s="430"/>
      <c r="H364" s="430"/>
      <c r="I364" s="255"/>
      <c r="J364" s="337"/>
      <c r="M364" s="429" t="s">
        <v>387</v>
      </c>
      <c r="N364" s="430"/>
      <c r="O364" s="430"/>
      <c r="P364" s="430"/>
      <c r="Q364" s="430"/>
      <c r="R364" s="430"/>
      <c r="S364" s="255"/>
    </row>
    <row r="365" spans="3:19" ht="153" x14ac:dyDescent="0.2">
      <c r="C365" s="429" t="s">
        <v>388</v>
      </c>
      <c r="D365" s="430">
        <v>0</v>
      </c>
      <c r="E365" s="430">
        <v>0</v>
      </c>
      <c r="F365" s="430"/>
      <c r="G365" s="430">
        <v>0</v>
      </c>
      <c r="H365" s="430">
        <v>0</v>
      </c>
      <c r="I365" s="255"/>
      <c r="J365" s="337"/>
      <c r="M365" s="429" t="s">
        <v>388</v>
      </c>
      <c r="N365" s="592" t="s">
        <v>837</v>
      </c>
      <c r="O365" s="592" t="s">
        <v>819</v>
      </c>
      <c r="P365" s="592" t="s">
        <v>820</v>
      </c>
      <c r="Q365" s="592" t="s">
        <v>821</v>
      </c>
      <c r="R365" s="592" t="s">
        <v>838</v>
      </c>
      <c r="S365" s="255"/>
    </row>
    <row r="366" spans="3:19" ht="12" customHeight="1" x14ac:dyDescent="0.2">
      <c r="C366" s="429" t="s">
        <v>447</v>
      </c>
      <c r="D366" s="430">
        <v>0</v>
      </c>
      <c r="E366" s="430">
        <v>0</v>
      </c>
      <c r="F366" s="430"/>
      <c r="G366" s="430">
        <v>0</v>
      </c>
      <c r="H366" s="439">
        <v>0</v>
      </c>
      <c r="I366" s="255"/>
      <c r="J366" s="337"/>
      <c r="M366" s="429"/>
      <c r="N366" s="430"/>
      <c r="O366" s="430"/>
      <c r="P366" s="430"/>
      <c r="Q366" s="430"/>
      <c r="R366" s="439"/>
      <c r="S366" s="255"/>
    </row>
    <row r="367" spans="3:19" ht="127.5" x14ac:dyDescent="0.2">
      <c r="C367" s="429" t="s">
        <v>443</v>
      </c>
      <c r="D367" s="430">
        <v>0</v>
      </c>
      <c r="E367" s="430">
        <v>0</v>
      </c>
      <c r="F367" s="430"/>
      <c r="G367" s="430">
        <v>0</v>
      </c>
      <c r="H367" s="439">
        <v>0</v>
      </c>
      <c r="I367" s="255"/>
      <c r="J367" s="337"/>
      <c r="M367" s="429" t="s">
        <v>443</v>
      </c>
      <c r="N367" s="592" t="s">
        <v>839</v>
      </c>
      <c r="O367" s="592" t="s">
        <v>748</v>
      </c>
      <c r="P367" s="592" t="s">
        <v>749</v>
      </c>
      <c r="Q367" s="592" t="s">
        <v>750</v>
      </c>
      <c r="R367" s="592" t="s">
        <v>840</v>
      </c>
      <c r="S367" s="255"/>
    </row>
    <row r="368" spans="3:19" ht="153" x14ac:dyDescent="0.2">
      <c r="C368" s="429" t="s">
        <v>456</v>
      </c>
      <c r="D368" s="430">
        <v>0</v>
      </c>
      <c r="E368" s="430">
        <v>0</v>
      </c>
      <c r="F368" s="430"/>
      <c r="G368" s="430">
        <v>0</v>
      </c>
      <c r="H368" s="439">
        <v>0</v>
      </c>
      <c r="I368" s="255"/>
      <c r="J368" s="337"/>
      <c r="M368" s="429" t="s">
        <v>456</v>
      </c>
      <c r="N368" s="592" t="s">
        <v>916</v>
      </c>
      <c r="O368" s="592" t="s">
        <v>917</v>
      </c>
      <c r="P368" s="592" t="s">
        <v>918</v>
      </c>
      <c r="Q368" s="592" t="s">
        <v>919</v>
      </c>
      <c r="R368" s="592" t="s">
        <v>920</v>
      </c>
      <c r="S368" s="255"/>
    </row>
    <row r="369" spans="2:19" ht="12" customHeight="1" x14ac:dyDescent="0.2">
      <c r="C369" s="429" t="s">
        <v>455</v>
      </c>
      <c r="D369" s="430">
        <v>0</v>
      </c>
      <c r="E369" s="430">
        <v>0</v>
      </c>
      <c r="F369" s="430"/>
      <c r="G369" s="430"/>
      <c r="H369" s="439">
        <f>D369+G369+E369</f>
        <v>0</v>
      </c>
      <c r="I369" s="255"/>
      <c r="J369" s="337"/>
      <c r="M369" s="429" t="s">
        <v>455</v>
      </c>
      <c r="N369" s="430">
        <v>0</v>
      </c>
      <c r="O369" s="430">
        <v>0</v>
      </c>
      <c r="P369" s="430"/>
      <c r="Q369" s="430"/>
      <c r="R369" s="439">
        <f>N369+Q369+O369</f>
        <v>0</v>
      </c>
      <c r="S369" s="255"/>
    </row>
    <row r="370" spans="2:19" ht="12" customHeight="1" thickBot="1" x14ac:dyDescent="0.25">
      <c r="C370" s="214" t="s">
        <v>324</v>
      </c>
      <c r="D370" s="428">
        <f>SUM(D357:D369)</f>
        <v>0</v>
      </c>
      <c r="E370" s="428"/>
      <c r="F370" s="428"/>
      <c r="G370" s="428"/>
      <c r="H370" s="428">
        <f>SUM(H357:H369)</f>
        <v>0</v>
      </c>
      <c r="J370" s="337"/>
      <c r="M370" s="214" t="s">
        <v>324</v>
      </c>
      <c r="N370" s="593" t="s">
        <v>721</v>
      </c>
      <c r="O370" s="593" t="s">
        <v>721</v>
      </c>
      <c r="P370" s="593" t="s">
        <v>721</v>
      </c>
      <c r="Q370" s="593" t="s">
        <v>721</v>
      </c>
      <c r="R370" s="593" t="s">
        <v>721</v>
      </c>
    </row>
    <row r="371" spans="2:19" ht="39.75" thickTop="1" thickBot="1" x14ac:dyDescent="0.25">
      <c r="C371" s="392" t="s">
        <v>389</v>
      </c>
      <c r="D371" s="393">
        <f>D359+D362</f>
        <v>0</v>
      </c>
      <c r="E371" s="393">
        <f>E357+E365</f>
        <v>0</v>
      </c>
      <c r="F371" s="393">
        <f>F357+F365</f>
        <v>0</v>
      </c>
      <c r="G371" s="393">
        <f>G357+G365</f>
        <v>0</v>
      </c>
      <c r="H371" s="393">
        <f>H359+H362+H366</f>
        <v>0</v>
      </c>
      <c r="J371" s="337"/>
      <c r="M371" s="392" t="s">
        <v>389</v>
      </c>
      <c r="N371" s="593" t="s">
        <v>841</v>
      </c>
      <c r="O371" s="593" t="s">
        <v>841</v>
      </c>
      <c r="P371" s="593" t="s">
        <v>841</v>
      </c>
      <c r="Q371" s="593" t="s">
        <v>841</v>
      </c>
      <c r="R371" s="593" t="s">
        <v>841</v>
      </c>
    </row>
    <row r="372" spans="2:19" ht="39.75" thickTop="1" thickBot="1" x14ac:dyDescent="0.25">
      <c r="C372" s="392" t="s">
        <v>390</v>
      </c>
      <c r="D372" s="393">
        <f>D360+D365+D366+D367+D368</f>
        <v>0</v>
      </c>
      <c r="E372" s="393">
        <f>E358+E360+E362</f>
        <v>0</v>
      </c>
      <c r="F372" s="393">
        <f>F358+F360+F362</f>
        <v>0</v>
      </c>
      <c r="G372" s="393">
        <f>G358+G360+G362</f>
        <v>0</v>
      </c>
      <c r="H372" s="393">
        <f>H360+H367+H368+H365</f>
        <v>0</v>
      </c>
      <c r="J372" s="337"/>
      <c r="M372" s="392" t="s">
        <v>390</v>
      </c>
      <c r="N372" s="593" t="s">
        <v>842</v>
      </c>
      <c r="O372" s="593" t="s">
        <v>842</v>
      </c>
      <c r="P372" s="593" t="s">
        <v>842</v>
      </c>
      <c r="Q372" s="593" t="s">
        <v>842</v>
      </c>
      <c r="R372" s="593" t="s">
        <v>842</v>
      </c>
    </row>
    <row r="373" spans="2:19" ht="13.5" thickTop="1" x14ac:dyDescent="0.2"/>
    <row r="375" spans="2:19" ht="15.75" x14ac:dyDescent="0.25">
      <c r="B375" s="250" t="s">
        <v>413</v>
      </c>
      <c r="C375" s="680" t="s">
        <v>391</v>
      </c>
      <c r="D375" s="680"/>
      <c r="L375" s="568" t="s">
        <v>413</v>
      </c>
      <c r="M375" s="680" t="s">
        <v>391</v>
      </c>
      <c r="N375" s="680"/>
    </row>
    <row r="376" spans="2:19" ht="38.25" x14ac:dyDescent="0.2">
      <c r="C376" s="267"/>
      <c r="D376" s="304">
        <v>2013</v>
      </c>
      <c r="E376" s="304">
        <v>2012</v>
      </c>
      <c r="H376" s="293"/>
      <c r="J376" s="337"/>
      <c r="M376" s="267"/>
      <c r="N376" s="631" t="s">
        <v>871</v>
      </c>
      <c r="O376" s="631" t="s">
        <v>870</v>
      </c>
      <c r="R376" s="293"/>
    </row>
    <row r="377" spans="2:19" x14ac:dyDescent="0.2">
      <c r="C377" s="267"/>
      <c r="D377" s="269" t="s">
        <v>427</v>
      </c>
      <c r="E377" s="269" t="s">
        <v>427</v>
      </c>
      <c r="H377" s="293"/>
      <c r="J377" s="337"/>
      <c r="M377" s="267"/>
      <c r="N377" s="269" t="s">
        <v>427</v>
      </c>
      <c r="O377" s="269" t="s">
        <v>427</v>
      </c>
      <c r="R377" s="293"/>
    </row>
    <row r="378" spans="2:19" x14ac:dyDescent="0.2">
      <c r="C378" s="267"/>
      <c r="D378" s="270"/>
      <c r="E378" s="270"/>
      <c r="H378" s="293"/>
      <c r="J378" s="337"/>
      <c r="M378" s="267"/>
      <c r="N378" s="270"/>
      <c r="O378" s="270"/>
      <c r="R378" s="293"/>
    </row>
    <row r="379" spans="2:19" ht="38.25" x14ac:dyDescent="0.2">
      <c r="C379" s="394" t="s">
        <v>255</v>
      </c>
      <c r="D379" s="305"/>
      <c r="E379" s="305"/>
      <c r="H379" s="293"/>
      <c r="J379" s="337"/>
      <c r="M379" s="394" t="s">
        <v>255</v>
      </c>
      <c r="N379" s="594" t="s">
        <v>822</v>
      </c>
      <c r="O379" s="594" t="s">
        <v>823</v>
      </c>
      <c r="R379" s="293"/>
    </row>
    <row r="380" spans="2:19" ht="38.25" x14ac:dyDescent="0.2">
      <c r="C380" s="391" t="s">
        <v>446</v>
      </c>
      <c r="D380" s="305">
        <v>0</v>
      </c>
      <c r="E380" s="305">
        <v>0</v>
      </c>
      <c r="H380" s="293"/>
      <c r="J380" s="337"/>
      <c r="M380" s="391" t="s">
        <v>824</v>
      </c>
      <c r="N380" s="594" t="s">
        <v>822</v>
      </c>
      <c r="O380" s="594" t="s">
        <v>823</v>
      </c>
      <c r="R380" s="293"/>
    </row>
    <row r="381" spans="2:19" x14ac:dyDescent="0.2">
      <c r="C381" s="391" t="s">
        <v>641</v>
      </c>
      <c r="D381" s="305"/>
      <c r="E381" s="305"/>
      <c r="H381" s="293"/>
      <c r="J381" s="337"/>
      <c r="M381" s="391"/>
      <c r="N381" s="305"/>
      <c r="O381" s="305"/>
      <c r="R381" s="293"/>
    </row>
    <row r="382" spans="2:19" x14ac:dyDescent="0.2">
      <c r="C382" s="391" t="s">
        <v>308</v>
      </c>
      <c r="D382" s="305"/>
      <c r="E382" s="305"/>
      <c r="H382" s="293"/>
      <c r="J382" s="337"/>
      <c r="M382" s="391"/>
      <c r="N382" s="305"/>
      <c r="O382" s="305"/>
      <c r="R382" s="293"/>
    </row>
    <row r="383" spans="2:19" x14ac:dyDescent="0.2">
      <c r="C383" s="391" t="s">
        <v>308</v>
      </c>
      <c r="D383" s="329"/>
      <c r="E383" s="329"/>
      <c r="H383" s="293"/>
      <c r="J383" s="337"/>
      <c r="M383" s="391" t="s">
        <v>308</v>
      </c>
      <c r="N383" s="329"/>
      <c r="O383" s="329"/>
      <c r="R383" s="293"/>
    </row>
    <row r="384" spans="2:19" ht="26.25" thickBot="1" x14ac:dyDescent="0.25">
      <c r="C384" s="214" t="s">
        <v>324</v>
      </c>
      <c r="D384" s="334">
        <f>SUM(D379:D383)</f>
        <v>0</v>
      </c>
      <c r="E384" s="334">
        <f>SUM(E379:E383)</f>
        <v>0</v>
      </c>
      <c r="H384" s="293"/>
      <c r="J384" s="337"/>
      <c r="M384" s="214" t="s">
        <v>324</v>
      </c>
      <c r="N384" s="334" t="s">
        <v>825</v>
      </c>
      <c r="O384" s="614" t="s">
        <v>825</v>
      </c>
      <c r="R384" s="293"/>
    </row>
    <row r="385" spans="2:18" ht="13.5" thickTop="1" x14ac:dyDescent="0.2"/>
    <row r="386" spans="2:18" ht="13.5" customHeight="1" x14ac:dyDescent="0.2">
      <c r="B386" s="276"/>
      <c r="C386" s="214"/>
      <c r="D386" s="214"/>
      <c r="E386" s="214"/>
      <c r="F386" s="214"/>
      <c r="G386" s="214"/>
      <c r="H386" s="214"/>
      <c r="L386" s="276"/>
      <c r="M386" s="214"/>
      <c r="N386" s="214"/>
      <c r="O386" s="214"/>
      <c r="P386" s="214"/>
      <c r="Q386" s="214"/>
      <c r="R386" s="214"/>
    </row>
    <row r="388" spans="2:18" ht="15.75" x14ac:dyDescent="0.25">
      <c r="B388" s="274" t="s">
        <v>414</v>
      </c>
      <c r="C388" s="275" t="s">
        <v>392</v>
      </c>
      <c r="D388" s="214"/>
      <c r="E388" s="214"/>
      <c r="F388" s="214"/>
      <c r="L388" s="274" t="s">
        <v>414</v>
      </c>
      <c r="M388" s="275" t="s">
        <v>392</v>
      </c>
      <c r="N388" s="214"/>
      <c r="O388" s="214"/>
      <c r="P388" s="214"/>
    </row>
    <row r="389" spans="2:18" x14ac:dyDescent="0.2">
      <c r="B389" s="276"/>
      <c r="C389" s="214"/>
      <c r="L389" s="276"/>
      <c r="M389" s="214"/>
    </row>
    <row r="390" spans="2:18" ht="38.25" x14ac:dyDescent="0.2">
      <c r="B390" s="276"/>
      <c r="C390" s="279"/>
      <c r="D390" s="304">
        <v>2013</v>
      </c>
      <c r="E390" s="304">
        <v>2012</v>
      </c>
      <c r="L390" s="276"/>
      <c r="M390" s="279"/>
      <c r="N390" s="631" t="s">
        <v>871</v>
      </c>
      <c r="O390" s="631" t="s">
        <v>870</v>
      </c>
    </row>
    <row r="391" spans="2:18" x14ac:dyDescent="0.2">
      <c r="B391" s="276"/>
      <c r="C391" s="279"/>
      <c r="D391" s="269" t="s">
        <v>427</v>
      </c>
      <c r="E391" s="269" t="s">
        <v>427</v>
      </c>
      <c r="L391" s="276"/>
      <c r="M391" s="279"/>
      <c r="N391" s="269" t="s">
        <v>427</v>
      </c>
      <c r="O391" s="269" t="s">
        <v>427</v>
      </c>
    </row>
    <row r="392" spans="2:18" ht="38.25" x14ac:dyDescent="0.2">
      <c r="B392" s="276"/>
      <c r="C392" s="280" t="s">
        <v>152</v>
      </c>
      <c r="D392" s="395"/>
      <c r="E392" s="395"/>
      <c r="L392" s="276"/>
      <c r="M392" s="280" t="s">
        <v>152</v>
      </c>
      <c r="N392" s="594" t="s">
        <v>826</v>
      </c>
      <c r="O392" s="594" t="s">
        <v>827</v>
      </c>
    </row>
    <row r="393" spans="2:18" x14ac:dyDescent="0.2">
      <c r="B393" s="276"/>
      <c r="C393" s="280" t="s">
        <v>7</v>
      </c>
      <c r="D393" s="395"/>
      <c r="E393" s="395"/>
      <c r="L393" s="276"/>
      <c r="M393" s="280" t="s">
        <v>7</v>
      </c>
      <c r="N393" s="395"/>
      <c r="O393" s="395"/>
    </row>
    <row r="394" spans="2:18" x14ac:dyDescent="0.2">
      <c r="B394" s="276"/>
      <c r="C394" s="280" t="s">
        <v>7</v>
      </c>
      <c r="D394" s="395"/>
      <c r="E394" s="395"/>
      <c r="L394" s="276"/>
      <c r="M394" s="280" t="s">
        <v>7</v>
      </c>
      <c r="N394" s="395"/>
      <c r="O394" s="395"/>
    </row>
    <row r="395" spans="2:18" x14ac:dyDescent="0.2">
      <c r="B395" s="276"/>
      <c r="C395" s="280" t="s">
        <v>7</v>
      </c>
      <c r="D395" s="395"/>
      <c r="E395" s="395"/>
      <c r="L395" s="276"/>
      <c r="M395" s="280" t="s">
        <v>7</v>
      </c>
      <c r="N395" s="395"/>
      <c r="O395" s="395"/>
    </row>
    <row r="396" spans="2:18" x14ac:dyDescent="0.2">
      <c r="B396" s="276"/>
      <c r="C396" s="279"/>
      <c r="D396" s="279"/>
      <c r="E396" s="279"/>
      <c r="G396" s="279"/>
      <c r="L396" s="276"/>
      <c r="M396" s="279"/>
      <c r="N396" s="279"/>
      <c r="O396" s="279"/>
      <c r="Q396" s="279"/>
    </row>
    <row r="397" spans="2:18" ht="13.5" thickBot="1" x14ac:dyDescent="0.25">
      <c r="B397" s="276"/>
      <c r="C397" s="214" t="s">
        <v>324</v>
      </c>
      <c r="D397" s="396">
        <f>SUM(D392:D395)</f>
        <v>0</v>
      </c>
      <c r="E397" s="396">
        <f>SUM(E392:E395)</f>
        <v>0</v>
      </c>
      <c r="G397" s="214"/>
      <c r="L397" s="276"/>
      <c r="M397" s="214" t="s">
        <v>324</v>
      </c>
      <c r="N397" s="396">
        <f>SUM(N392:N395)</f>
        <v>0</v>
      </c>
      <c r="O397" s="396">
        <f>SUM(O392:O395)</f>
        <v>0</v>
      </c>
      <c r="Q397" s="214"/>
    </row>
    <row r="398" spans="2:18" ht="13.5" thickTop="1" x14ac:dyDescent="0.2"/>
    <row r="400" spans="2:18" ht="15.75" x14ac:dyDescent="0.25">
      <c r="B400" s="250" t="s">
        <v>617</v>
      </c>
      <c r="C400" s="251" t="s">
        <v>618</v>
      </c>
      <c r="L400" s="568" t="s">
        <v>617</v>
      </c>
      <c r="M400" s="251" t="s">
        <v>618</v>
      </c>
    </row>
    <row r="401" spans="2:19" x14ac:dyDescent="0.2">
      <c r="B401" s="276"/>
      <c r="C401" s="267"/>
      <c r="D401" s="678">
        <v>2013</v>
      </c>
      <c r="E401" s="678"/>
      <c r="F401" s="678"/>
      <c r="G401" s="303"/>
      <c r="H401" s="303"/>
      <c r="L401" s="276"/>
      <c r="M401" s="267"/>
      <c r="N401" s="678" t="s">
        <v>871</v>
      </c>
      <c r="O401" s="678"/>
      <c r="P401" s="678"/>
      <c r="Q401" s="570"/>
      <c r="R401" s="570"/>
    </row>
    <row r="402" spans="2:19" ht="38.25" x14ac:dyDescent="0.2">
      <c r="B402" s="276"/>
      <c r="C402" s="268"/>
      <c r="D402" s="678"/>
      <c r="E402" s="678"/>
      <c r="F402" s="678"/>
      <c r="G402" s="269">
        <v>2013</v>
      </c>
      <c r="H402" s="269">
        <v>2012</v>
      </c>
      <c r="L402" s="276"/>
      <c r="M402" s="268"/>
      <c r="N402" s="678"/>
      <c r="O402" s="678"/>
      <c r="P402" s="678"/>
      <c r="Q402" s="631" t="s">
        <v>871</v>
      </c>
      <c r="R402" s="631" t="s">
        <v>870</v>
      </c>
    </row>
    <row r="403" spans="2:19" x14ac:dyDescent="0.2">
      <c r="B403" s="276"/>
      <c r="C403" s="268"/>
      <c r="D403" s="679" t="s">
        <v>434</v>
      </c>
      <c r="E403" s="679"/>
      <c r="F403" s="679"/>
      <c r="G403" s="269" t="s">
        <v>427</v>
      </c>
      <c r="H403" s="269" t="s">
        <v>427</v>
      </c>
      <c r="L403" s="276"/>
      <c r="M403" s="268"/>
      <c r="N403" s="679" t="s">
        <v>434</v>
      </c>
      <c r="O403" s="679"/>
      <c r="P403" s="679"/>
      <c r="Q403" s="269" t="s">
        <v>427</v>
      </c>
      <c r="R403" s="269" t="s">
        <v>427</v>
      </c>
    </row>
    <row r="404" spans="2:19" ht="13.5" thickBot="1" x14ac:dyDescent="0.25">
      <c r="B404" s="276"/>
      <c r="C404" s="268"/>
      <c r="D404" s="413" t="s">
        <v>15</v>
      </c>
      <c r="E404" s="413" t="s">
        <v>416</v>
      </c>
      <c r="F404" s="413" t="s">
        <v>2</v>
      </c>
      <c r="G404" s="270"/>
      <c r="H404" s="175"/>
      <c r="L404" s="276"/>
      <c r="M404" s="268"/>
      <c r="N404" s="413" t="s">
        <v>15</v>
      </c>
      <c r="O404" s="413" t="s">
        <v>3</v>
      </c>
      <c r="P404" s="413" t="s">
        <v>2</v>
      </c>
      <c r="Q404" s="270"/>
      <c r="R404" s="566"/>
    </row>
    <row r="405" spans="2:19" ht="115.5" thickBot="1" x14ac:dyDescent="0.25">
      <c r="B405" s="276"/>
      <c r="C405" s="262" t="s">
        <v>1020</v>
      </c>
      <c r="D405" s="414">
        <v>0</v>
      </c>
      <c r="E405" s="414"/>
      <c r="F405" s="414">
        <v>0</v>
      </c>
      <c r="G405" s="305">
        <v>0</v>
      </c>
      <c r="H405" s="295"/>
      <c r="L405" s="276"/>
      <c r="M405" s="262" t="s">
        <v>1020</v>
      </c>
      <c r="N405" s="414">
        <v>0</v>
      </c>
      <c r="O405" s="591" t="s">
        <v>959</v>
      </c>
      <c r="P405" s="591" t="s">
        <v>960</v>
      </c>
      <c r="Q405" s="591" t="s">
        <v>961</v>
      </c>
      <c r="R405" s="591" t="s">
        <v>962</v>
      </c>
    </row>
    <row r="406" spans="2:19" ht="27" thickTop="1" thickBot="1" x14ac:dyDescent="0.25">
      <c r="B406" s="276"/>
      <c r="C406" s="264" t="s">
        <v>283</v>
      </c>
      <c r="D406" s="415">
        <f>SUM(D405:D405)</f>
        <v>0</v>
      </c>
      <c r="E406" s="415">
        <f>SUM(E405:E405)</f>
        <v>0</v>
      </c>
      <c r="F406" s="415">
        <f>SUM(F405:F405)</f>
        <v>0</v>
      </c>
      <c r="G406" s="271">
        <f>SUM(G405:G405)</f>
        <v>0</v>
      </c>
      <c r="H406" s="271">
        <f>SUM(H405:H405)</f>
        <v>0</v>
      </c>
      <c r="L406" s="276"/>
      <c r="M406" s="264" t="s">
        <v>283</v>
      </c>
      <c r="N406" s="415">
        <f>SUM(N405:N405)</f>
        <v>0</v>
      </c>
      <c r="O406" s="415">
        <f>SUM(O405:O405)</f>
        <v>0</v>
      </c>
      <c r="P406" s="415">
        <f>SUM(P405:P405)</f>
        <v>0</v>
      </c>
      <c r="Q406" s="593" t="s">
        <v>721</v>
      </c>
      <c r="R406" s="593" t="s">
        <v>721</v>
      </c>
    </row>
    <row r="407" spans="2:19" ht="13.5" thickTop="1" x14ac:dyDescent="0.2"/>
    <row r="409" spans="2:19" ht="15.75" x14ac:dyDescent="0.25">
      <c r="B409" s="563" t="s">
        <v>333</v>
      </c>
      <c r="J409" s="325"/>
      <c r="L409" s="563" t="s">
        <v>333</v>
      </c>
    </row>
    <row r="411" spans="2:19" ht="25.5" x14ac:dyDescent="0.2">
      <c r="C411" s="267"/>
      <c r="D411" s="304">
        <v>2013</v>
      </c>
      <c r="E411" s="304">
        <v>2013</v>
      </c>
      <c r="F411" s="304">
        <v>2013</v>
      </c>
      <c r="G411" s="304">
        <v>2013</v>
      </c>
      <c r="H411" s="304">
        <v>2013</v>
      </c>
      <c r="I411" s="304">
        <v>2013</v>
      </c>
      <c r="J411" s="304">
        <v>2013</v>
      </c>
      <c r="M411" s="267"/>
      <c r="N411" s="631" t="s">
        <v>871</v>
      </c>
      <c r="O411" s="631" t="s">
        <v>871</v>
      </c>
      <c r="P411" s="631" t="s">
        <v>871</v>
      </c>
      <c r="Q411" s="631" t="s">
        <v>871</v>
      </c>
      <c r="R411" s="631" t="s">
        <v>871</v>
      </c>
      <c r="S411" s="631" t="s">
        <v>871</v>
      </c>
    </row>
    <row r="412" spans="2:19" ht="38.25" x14ac:dyDescent="0.2">
      <c r="C412" s="267"/>
      <c r="D412" s="304" t="s">
        <v>334</v>
      </c>
      <c r="E412" s="304" t="s">
        <v>335</v>
      </c>
      <c r="F412" s="304" t="s">
        <v>80</v>
      </c>
      <c r="G412" s="304" t="s">
        <v>393</v>
      </c>
      <c r="H412" s="304" t="s">
        <v>336</v>
      </c>
      <c r="I412" s="304" t="s">
        <v>337</v>
      </c>
      <c r="J412" s="304" t="s">
        <v>338</v>
      </c>
      <c r="M412" s="267"/>
      <c r="N412" s="304" t="s">
        <v>334</v>
      </c>
      <c r="O412" s="304" t="s">
        <v>335</v>
      </c>
      <c r="P412" s="304" t="s">
        <v>80</v>
      </c>
      <c r="Q412" s="304" t="s">
        <v>393</v>
      </c>
      <c r="R412" s="304" t="s">
        <v>336</v>
      </c>
      <c r="S412" s="304" t="s">
        <v>337</v>
      </c>
    </row>
    <row r="413" spans="2:19" x14ac:dyDescent="0.2">
      <c r="C413" s="267"/>
      <c r="D413" s="269" t="s">
        <v>427</v>
      </c>
      <c r="E413" s="269" t="s">
        <v>427</v>
      </c>
      <c r="F413" s="269" t="s">
        <v>427</v>
      </c>
      <c r="G413" s="269" t="s">
        <v>427</v>
      </c>
      <c r="H413" s="269" t="s">
        <v>427</v>
      </c>
      <c r="I413" s="269" t="s">
        <v>427</v>
      </c>
      <c r="J413" s="269" t="s">
        <v>427</v>
      </c>
      <c r="M413" s="267"/>
      <c r="N413" s="269" t="s">
        <v>427</v>
      </c>
      <c r="O413" s="269" t="s">
        <v>427</v>
      </c>
      <c r="P413" s="269" t="s">
        <v>427</v>
      </c>
      <c r="Q413" s="269" t="s">
        <v>427</v>
      </c>
      <c r="R413" s="269" t="s">
        <v>427</v>
      </c>
      <c r="S413" s="269" t="s">
        <v>427</v>
      </c>
    </row>
    <row r="414" spans="2:19" x14ac:dyDescent="0.2">
      <c r="C414" s="267"/>
      <c r="D414" s="269"/>
      <c r="E414" s="269"/>
      <c r="F414" s="269"/>
      <c r="G414" s="269"/>
      <c r="H414" s="269"/>
      <c r="I414" s="269"/>
      <c r="J414" s="269"/>
      <c r="M414" s="267"/>
      <c r="N414" s="269"/>
      <c r="O414" s="269"/>
      <c r="P414" s="269"/>
      <c r="Q414" s="269"/>
      <c r="R414" s="269"/>
      <c r="S414" s="269"/>
    </row>
    <row r="415" spans="2:19" ht="216.75" x14ac:dyDescent="0.2">
      <c r="C415" s="427" t="s">
        <v>445</v>
      </c>
      <c r="D415" s="453"/>
      <c r="E415" s="426">
        <v>0</v>
      </c>
      <c r="F415" s="426"/>
      <c r="G415" s="426"/>
      <c r="H415" s="426"/>
      <c r="I415" s="426"/>
      <c r="J415" s="426"/>
      <c r="M415" s="592" t="s">
        <v>963</v>
      </c>
      <c r="N415" s="592" t="s">
        <v>964</v>
      </c>
      <c r="O415" s="592" t="s">
        <v>965</v>
      </c>
      <c r="P415" s="453" t="s">
        <v>966</v>
      </c>
      <c r="Q415" s="453" t="s">
        <v>967</v>
      </c>
      <c r="R415" s="453" t="s">
        <v>968</v>
      </c>
      <c r="S415" s="453" t="s">
        <v>969</v>
      </c>
    </row>
    <row r="416" spans="2:19" x14ac:dyDescent="0.2">
      <c r="C416" s="427" t="s">
        <v>994</v>
      </c>
      <c r="D416" s="554">
        <v>0</v>
      </c>
      <c r="E416" s="426">
        <v>0</v>
      </c>
      <c r="F416" s="554"/>
      <c r="G416" s="426"/>
      <c r="H416" s="426"/>
      <c r="I416" s="426"/>
      <c r="J416" s="426"/>
      <c r="M416" s="427" t="s">
        <v>994</v>
      </c>
      <c r="N416" s="453"/>
      <c r="O416" s="453"/>
      <c r="P416" s="453"/>
      <c r="Q416" s="453"/>
      <c r="R416" s="453"/>
      <c r="S416" s="453"/>
    </row>
    <row r="417" spans="3:19" x14ac:dyDescent="0.2">
      <c r="C417" s="427" t="s">
        <v>999</v>
      </c>
      <c r="D417" s="453"/>
      <c r="E417" s="426"/>
      <c r="F417" s="426"/>
      <c r="G417" s="426"/>
      <c r="H417" s="426"/>
      <c r="I417" s="426"/>
      <c r="J417" s="426"/>
      <c r="M417" s="427" t="s">
        <v>999</v>
      </c>
      <c r="N417" s="453"/>
      <c r="O417" s="453"/>
      <c r="P417" s="453"/>
      <c r="Q417" s="453"/>
      <c r="R417" s="453"/>
      <c r="S417" s="453"/>
    </row>
    <row r="418" spans="3:19" x14ac:dyDescent="0.2">
      <c r="C418" s="427" t="s">
        <v>997</v>
      </c>
      <c r="D418" s="453"/>
      <c r="E418" s="426"/>
      <c r="F418" s="426"/>
      <c r="G418" s="426"/>
      <c r="H418" s="426"/>
      <c r="I418" s="426"/>
      <c r="J418" s="426"/>
      <c r="M418" s="427" t="s">
        <v>997</v>
      </c>
      <c r="N418" s="453"/>
      <c r="O418" s="453"/>
      <c r="P418" s="453"/>
      <c r="Q418" s="453"/>
      <c r="R418" s="453"/>
      <c r="S418" s="453"/>
    </row>
    <row r="419" spans="3:19" x14ac:dyDescent="0.2">
      <c r="C419" s="427" t="s">
        <v>982</v>
      </c>
      <c r="D419" s="453"/>
      <c r="E419" s="426"/>
      <c r="F419" s="426"/>
      <c r="G419" s="426"/>
      <c r="H419" s="426"/>
      <c r="I419" s="426"/>
      <c r="J419" s="426"/>
      <c r="M419" s="427" t="s">
        <v>982</v>
      </c>
      <c r="N419" s="453"/>
      <c r="O419" s="453"/>
      <c r="P419" s="453"/>
      <c r="Q419" s="453"/>
      <c r="R419" s="453"/>
      <c r="S419" s="453"/>
    </row>
    <row r="420" spans="3:19" x14ac:dyDescent="0.2">
      <c r="C420" s="427" t="s">
        <v>998</v>
      </c>
      <c r="D420" s="453">
        <v>0</v>
      </c>
      <c r="E420" s="426">
        <v>0</v>
      </c>
      <c r="F420" s="426"/>
      <c r="G420" s="426"/>
      <c r="H420" s="426"/>
      <c r="I420" s="426"/>
      <c r="J420" s="426"/>
      <c r="M420" s="427" t="s">
        <v>998</v>
      </c>
      <c r="N420" s="453"/>
      <c r="O420" s="453"/>
      <c r="P420" s="453"/>
      <c r="Q420" s="453"/>
      <c r="R420" s="453"/>
      <c r="S420" s="453"/>
    </row>
    <row r="421" spans="3:19" x14ac:dyDescent="0.2">
      <c r="C421" s="427" t="s">
        <v>1021</v>
      </c>
      <c r="D421" s="453"/>
      <c r="E421" s="453"/>
      <c r="F421" s="426"/>
      <c r="G421" s="426"/>
      <c r="H421" s="426"/>
      <c r="I421" s="426"/>
      <c r="J421" s="426"/>
      <c r="M421" s="427" t="s">
        <v>1021</v>
      </c>
      <c r="N421" s="453"/>
      <c r="O421" s="453"/>
      <c r="P421" s="453"/>
      <c r="Q421" s="453"/>
      <c r="R421" s="453"/>
      <c r="S421" s="453"/>
    </row>
    <row r="422" spans="3:19" x14ac:dyDescent="0.2">
      <c r="C422" s="427" t="s">
        <v>1022</v>
      </c>
      <c r="D422" s="453"/>
      <c r="E422" s="426"/>
      <c r="F422" s="426"/>
      <c r="G422" s="426"/>
      <c r="H422" s="426"/>
      <c r="I422" s="426"/>
      <c r="J422" s="426"/>
      <c r="M422" s="427" t="s">
        <v>1022</v>
      </c>
      <c r="N422" s="453"/>
      <c r="O422" s="453"/>
      <c r="P422" s="453"/>
      <c r="Q422" s="453"/>
      <c r="R422" s="453"/>
      <c r="S422" s="453"/>
    </row>
    <row r="423" spans="3:19" x14ac:dyDescent="0.2">
      <c r="C423" s="427" t="s">
        <v>987</v>
      </c>
      <c r="D423" s="453">
        <v>0</v>
      </c>
      <c r="E423" s="426">
        <v>0</v>
      </c>
      <c r="F423" s="426"/>
      <c r="G423" s="426"/>
      <c r="H423" s="426"/>
      <c r="I423" s="426"/>
      <c r="J423" s="426"/>
      <c r="M423" s="427" t="s">
        <v>987</v>
      </c>
      <c r="N423" s="453"/>
      <c r="O423" s="453"/>
      <c r="P423" s="453"/>
      <c r="Q423" s="453"/>
      <c r="R423" s="453"/>
      <c r="S423" s="453"/>
    </row>
    <row r="424" spans="3:19" x14ac:dyDescent="0.2">
      <c r="C424" s="427" t="s">
        <v>1019</v>
      </c>
      <c r="D424" s="453">
        <v>0</v>
      </c>
      <c r="E424" s="426">
        <v>0</v>
      </c>
      <c r="F424" s="426">
        <v>0</v>
      </c>
      <c r="G424" s="426"/>
      <c r="H424" s="426"/>
      <c r="I424" s="426"/>
      <c r="J424" s="426"/>
      <c r="M424" s="427" t="s">
        <v>1019</v>
      </c>
      <c r="N424" s="453"/>
      <c r="O424" s="453"/>
      <c r="P424" s="453"/>
      <c r="Q424" s="453"/>
      <c r="R424" s="453"/>
      <c r="S424" s="453"/>
    </row>
    <row r="425" spans="3:19" x14ac:dyDescent="0.2">
      <c r="C425" s="427" t="s">
        <v>1011</v>
      </c>
      <c r="D425" s="453"/>
      <c r="E425" s="426"/>
      <c r="F425" s="426"/>
      <c r="G425" s="426"/>
      <c r="H425" s="426"/>
      <c r="I425" s="426"/>
      <c r="J425" s="426"/>
      <c r="M425" s="427" t="s">
        <v>1011</v>
      </c>
      <c r="N425" s="453"/>
      <c r="O425" s="453"/>
      <c r="P425" s="453"/>
      <c r="Q425" s="453"/>
      <c r="R425" s="453"/>
      <c r="S425" s="453"/>
    </row>
    <row r="426" spans="3:19" x14ac:dyDescent="0.2">
      <c r="C426" s="427" t="s">
        <v>1023</v>
      </c>
      <c r="D426" s="453"/>
      <c r="E426" s="426"/>
      <c r="F426" s="426"/>
      <c r="G426" s="426"/>
      <c r="H426" s="426"/>
      <c r="I426" s="426"/>
      <c r="J426" s="426"/>
      <c r="M426" s="427" t="s">
        <v>1023</v>
      </c>
      <c r="N426" s="453"/>
      <c r="O426" s="453"/>
      <c r="P426" s="453"/>
      <c r="Q426" s="453"/>
      <c r="R426" s="453"/>
      <c r="S426" s="453"/>
    </row>
    <row r="427" spans="3:19" x14ac:dyDescent="0.2">
      <c r="C427" s="427" t="s">
        <v>1024</v>
      </c>
      <c r="D427" s="453"/>
      <c r="E427" s="426"/>
      <c r="F427" s="426"/>
      <c r="G427" s="426"/>
      <c r="H427" s="426"/>
      <c r="I427" s="426"/>
      <c r="J427" s="426"/>
      <c r="M427" s="427" t="s">
        <v>1024</v>
      </c>
      <c r="N427" s="453"/>
      <c r="O427" s="453"/>
      <c r="P427" s="453"/>
      <c r="Q427" s="453"/>
      <c r="R427" s="453"/>
      <c r="S427" s="453"/>
    </row>
    <row r="428" spans="3:19" x14ac:dyDescent="0.2">
      <c r="C428" s="427" t="s">
        <v>1025</v>
      </c>
      <c r="D428" s="453">
        <v>0</v>
      </c>
      <c r="E428" s="426">
        <v>0</v>
      </c>
      <c r="F428" s="426">
        <v>0</v>
      </c>
      <c r="G428" s="426">
        <v>0</v>
      </c>
      <c r="H428" s="426"/>
      <c r="I428" s="426"/>
      <c r="J428" s="426"/>
      <c r="M428" s="427" t="s">
        <v>1025</v>
      </c>
      <c r="N428" s="453"/>
      <c r="O428" s="453"/>
      <c r="P428" s="453"/>
      <c r="Q428" s="453"/>
      <c r="R428" s="453"/>
      <c r="S428" s="453"/>
    </row>
    <row r="429" spans="3:19" x14ac:dyDescent="0.2">
      <c r="C429" s="427" t="s">
        <v>16</v>
      </c>
      <c r="D429" s="453"/>
      <c r="E429" s="426"/>
      <c r="F429" s="426"/>
      <c r="G429" s="426"/>
      <c r="H429" s="426"/>
      <c r="I429" s="426"/>
      <c r="J429" s="426"/>
      <c r="M429" s="427" t="s">
        <v>16</v>
      </c>
      <c r="N429" s="453"/>
      <c r="O429" s="453"/>
      <c r="P429" s="453"/>
      <c r="Q429" s="453"/>
      <c r="R429" s="453"/>
      <c r="S429" s="453"/>
    </row>
    <row r="430" spans="3:19" x14ac:dyDescent="0.2">
      <c r="C430" s="427" t="s">
        <v>1026</v>
      </c>
      <c r="D430" s="453"/>
      <c r="E430" s="426"/>
      <c r="F430" s="426"/>
      <c r="G430" s="426"/>
      <c r="H430" s="426"/>
      <c r="I430" s="426"/>
      <c r="J430" s="426"/>
      <c r="M430" s="427" t="s">
        <v>1026</v>
      </c>
      <c r="N430" s="453"/>
      <c r="O430" s="453"/>
      <c r="P430" s="453"/>
      <c r="Q430" s="453"/>
      <c r="R430" s="453"/>
      <c r="S430" s="453"/>
    </row>
    <row r="431" spans="3:19" x14ac:dyDescent="0.2">
      <c r="C431" s="427" t="s">
        <v>1013</v>
      </c>
      <c r="D431" s="453"/>
      <c r="E431" s="426"/>
      <c r="F431" s="426"/>
      <c r="G431" s="426"/>
      <c r="H431" s="426"/>
      <c r="I431" s="426"/>
      <c r="J431" s="426"/>
      <c r="M431" s="427" t="s">
        <v>1013</v>
      </c>
      <c r="N431" s="453"/>
      <c r="O431" s="453"/>
      <c r="P431" s="453"/>
      <c r="Q431" s="453"/>
      <c r="R431" s="453"/>
      <c r="S431" s="453"/>
    </row>
    <row r="432" spans="3:19" x14ac:dyDescent="0.2">
      <c r="C432" s="427" t="s">
        <v>1010</v>
      </c>
      <c r="D432" s="453"/>
      <c r="E432" s="426"/>
      <c r="F432" s="426"/>
      <c r="G432" s="426"/>
      <c r="H432" s="426"/>
      <c r="I432" s="426"/>
      <c r="J432" s="426"/>
      <c r="M432" s="427" t="s">
        <v>1010</v>
      </c>
      <c r="N432" s="453"/>
      <c r="O432" s="453"/>
      <c r="P432" s="453"/>
      <c r="Q432" s="453"/>
      <c r="R432" s="453"/>
      <c r="S432" s="453"/>
    </row>
    <row r="433" spans="3:19" x14ac:dyDescent="0.2">
      <c r="C433" s="427" t="s">
        <v>1027</v>
      </c>
      <c r="D433" s="453"/>
      <c r="E433" s="426"/>
      <c r="F433" s="426"/>
      <c r="G433" s="426"/>
      <c r="H433" s="426"/>
      <c r="I433" s="426"/>
      <c r="J433" s="426"/>
      <c r="M433" s="427" t="s">
        <v>1027</v>
      </c>
      <c r="N433" s="453"/>
      <c r="O433" s="453"/>
      <c r="P433" s="453"/>
      <c r="Q433" s="453"/>
      <c r="R433" s="453"/>
      <c r="S433" s="453"/>
    </row>
    <row r="434" spans="3:19" x14ac:dyDescent="0.2">
      <c r="C434" s="427" t="s">
        <v>1014</v>
      </c>
      <c r="D434" s="453"/>
      <c r="E434" s="426"/>
      <c r="F434" s="426"/>
      <c r="G434" s="426"/>
      <c r="H434" s="426"/>
      <c r="I434" s="426"/>
      <c r="J434" s="426"/>
      <c r="M434" s="427" t="s">
        <v>1014</v>
      </c>
      <c r="N434" s="453"/>
      <c r="O434" s="453"/>
      <c r="P434" s="453"/>
      <c r="Q434" s="453"/>
      <c r="R434" s="453"/>
      <c r="S434" s="453"/>
    </row>
    <row r="435" spans="3:19" x14ac:dyDescent="0.2">
      <c r="C435" s="427" t="s">
        <v>1018</v>
      </c>
      <c r="D435" s="453"/>
      <c r="E435" s="426"/>
      <c r="F435" s="426"/>
      <c r="G435" s="426"/>
      <c r="H435" s="426"/>
      <c r="I435" s="426"/>
      <c r="J435" s="426"/>
      <c r="M435" s="427" t="s">
        <v>1018</v>
      </c>
      <c r="N435" s="453"/>
      <c r="O435" s="453"/>
      <c r="P435" s="453"/>
      <c r="Q435" s="453"/>
      <c r="R435" s="453"/>
      <c r="S435" s="453"/>
    </row>
    <row r="436" spans="3:19" x14ac:dyDescent="0.2">
      <c r="C436" s="427" t="s">
        <v>1028</v>
      </c>
      <c r="D436" s="453"/>
      <c r="E436" s="426"/>
      <c r="F436" s="426"/>
      <c r="G436" s="426"/>
      <c r="H436" s="426"/>
      <c r="I436" s="426"/>
      <c r="J436" s="426"/>
      <c r="M436" s="427" t="s">
        <v>1028</v>
      </c>
      <c r="N436" s="453"/>
      <c r="O436" s="453"/>
      <c r="P436" s="453"/>
      <c r="Q436" s="453"/>
      <c r="R436" s="453"/>
      <c r="S436" s="453"/>
    </row>
    <row r="437" spans="3:19" x14ac:dyDescent="0.2">
      <c r="C437" s="427" t="s">
        <v>1029</v>
      </c>
      <c r="D437" s="453">
        <v>0</v>
      </c>
      <c r="E437" s="426">
        <v>0</v>
      </c>
      <c r="F437" s="426"/>
      <c r="G437" s="426"/>
      <c r="H437" s="426"/>
      <c r="I437" s="426"/>
      <c r="J437" s="426"/>
      <c r="M437" s="427" t="s">
        <v>1029</v>
      </c>
      <c r="N437" s="453"/>
      <c r="O437" s="453"/>
      <c r="P437" s="453"/>
      <c r="Q437" s="453"/>
      <c r="R437" s="453"/>
      <c r="S437" s="453"/>
    </row>
    <row r="438" spans="3:19" x14ac:dyDescent="0.2">
      <c r="C438" s="427" t="s">
        <v>1030</v>
      </c>
      <c r="D438" s="554">
        <v>0</v>
      </c>
      <c r="E438" s="426">
        <v>0</v>
      </c>
      <c r="F438" s="554">
        <v>0</v>
      </c>
      <c r="G438" s="426">
        <v>0</v>
      </c>
      <c r="H438" s="426"/>
      <c r="I438" s="426"/>
      <c r="J438" s="426"/>
      <c r="M438" s="427" t="s">
        <v>1030</v>
      </c>
      <c r="N438" s="453"/>
      <c r="O438" s="453"/>
      <c r="P438" s="453"/>
      <c r="Q438" s="453"/>
      <c r="R438" s="453"/>
      <c r="S438" s="453"/>
    </row>
    <row r="439" spans="3:19" x14ac:dyDescent="0.2">
      <c r="C439" s="427" t="s">
        <v>1031</v>
      </c>
      <c r="D439" s="426"/>
      <c r="E439" s="426"/>
      <c r="F439" s="426"/>
      <c r="G439" s="426">
        <v>0</v>
      </c>
      <c r="H439" s="426"/>
      <c r="I439" s="426"/>
      <c r="J439" s="426"/>
      <c r="M439" s="427" t="s">
        <v>1031</v>
      </c>
      <c r="N439" s="453"/>
      <c r="O439" s="453"/>
      <c r="P439" s="453"/>
      <c r="Q439" s="453"/>
      <c r="R439" s="453"/>
      <c r="S439" s="453"/>
    </row>
    <row r="440" spans="3:19" ht="26.25" thickBot="1" x14ac:dyDescent="0.25">
      <c r="C440" s="214" t="s">
        <v>324</v>
      </c>
      <c r="D440" s="555">
        <f>SUM(D415:D439)</f>
        <v>0</v>
      </c>
      <c r="E440" s="288">
        <f>SUM(E415:E439)</f>
        <v>0</v>
      </c>
      <c r="F440" s="555">
        <f>SUM(F415:F439)</f>
        <v>0</v>
      </c>
      <c r="G440" s="288">
        <f>SUM(G415:G439)</f>
        <v>0</v>
      </c>
      <c r="H440" s="288">
        <f>SUM(H415:H439)</f>
        <v>0</v>
      </c>
      <c r="I440" s="288">
        <f>SUM(I416:I439)</f>
        <v>0</v>
      </c>
      <c r="J440" s="288">
        <f>SUM(J416:J439)</f>
        <v>0</v>
      </c>
      <c r="M440" s="214" t="s">
        <v>324</v>
      </c>
      <c r="N440" s="555" t="s">
        <v>721</v>
      </c>
      <c r="O440" s="555" t="s">
        <v>721</v>
      </c>
      <c r="P440" s="555" t="s">
        <v>721</v>
      </c>
      <c r="Q440" s="555" t="s">
        <v>721</v>
      </c>
      <c r="R440" s="555" t="s">
        <v>721</v>
      </c>
      <c r="S440" s="555" t="s">
        <v>721</v>
      </c>
    </row>
    <row r="441" spans="3:19" ht="13.5" thickTop="1" x14ac:dyDescent="0.2"/>
    <row r="442" spans="3:19" x14ac:dyDescent="0.2">
      <c r="D442" s="292"/>
      <c r="N442" s="292"/>
    </row>
    <row r="444" spans="3:19" ht="38.25" x14ac:dyDescent="0.2">
      <c r="C444" s="267"/>
      <c r="D444" s="304">
        <v>2012</v>
      </c>
      <c r="E444" s="304">
        <v>2012</v>
      </c>
      <c r="F444" s="304">
        <v>2012</v>
      </c>
      <c r="G444" s="304">
        <v>2012</v>
      </c>
      <c r="H444" s="304">
        <v>2012</v>
      </c>
      <c r="I444" s="304">
        <v>2012</v>
      </c>
      <c r="J444" s="304">
        <v>2012</v>
      </c>
      <c r="M444" s="267"/>
      <c r="N444" s="631" t="s">
        <v>870</v>
      </c>
      <c r="O444" s="631" t="s">
        <v>870</v>
      </c>
      <c r="P444" s="631" t="s">
        <v>870</v>
      </c>
      <c r="Q444" s="631" t="s">
        <v>870</v>
      </c>
      <c r="R444" s="631" t="s">
        <v>870</v>
      </c>
      <c r="S444" s="631" t="s">
        <v>870</v>
      </c>
    </row>
    <row r="445" spans="3:19" ht="38.25" x14ac:dyDescent="0.2">
      <c r="C445" s="267"/>
      <c r="D445" s="304" t="s">
        <v>334</v>
      </c>
      <c r="E445" s="304" t="s">
        <v>335</v>
      </c>
      <c r="F445" s="304" t="s">
        <v>80</v>
      </c>
      <c r="G445" s="304" t="s">
        <v>393</v>
      </c>
      <c r="H445" s="304" t="s">
        <v>336</v>
      </c>
      <c r="I445" s="304" t="s">
        <v>337</v>
      </c>
      <c r="J445" s="304" t="s">
        <v>338</v>
      </c>
      <c r="M445" s="267"/>
      <c r="N445" s="304" t="s">
        <v>334</v>
      </c>
      <c r="O445" s="304" t="s">
        <v>335</v>
      </c>
      <c r="P445" s="304" t="s">
        <v>80</v>
      </c>
      <c r="Q445" s="304" t="s">
        <v>393</v>
      </c>
      <c r="R445" s="304" t="s">
        <v>336</v>
      </c>
      <c r="S445" s="304" t="s">
        <v>337</v>
      </c>
    </row>
    <row r="446" spans="3:19" x14ac:dyDescent="0.2">
      <c r="C446" s="267"/>
      <c r="D446" s="269" t="s">
        <v>427</v>
      </c>
      <c r="E446" s="269" t="s">
        <v>427</v>
      </c>
      <c r="F446" s="269" t="s">
        <v>427</v>
      </c>
      <c r="G446" s="269" t="s">
        <v>427</v>
      </c>
      <c r="H446" s="269" t="s">
        <v>427</v>
      </c>
      <c r="I446" s="269" t="s">
        <v>427</v>
      </c>
      <c r="J446" s="269" t="s">
        <v>427</v>
      </c>
      <c r="M446" s="267"/>
      <c r="N446" s="269" t="s">
        <v>427</v>
      </c>
      <c r="O446" s="269" t="s">
        <v>427</v>
      </c>
      <c r="P446" s="269" t="s">
        <v>427</v>
      </c>
      <c r="Q446" s="269" t="s">
        <v>427</v>
      </c>
      <c r="R446" s="269" t="s">
        <v>427</v>
      </c>
      <c r="S446" s="269" t="s">
        <v>427</v>
      </c>
    </row>
    <row r="447" spans="3:19" ht="252.75" customHeight="1" x14ac:dyDescent="0.2">
      <c r="C447" s="427" t="s">
        <v>445</v>
      </c>
      <c r="D447" s="453"/>
      <c r="E447" s="426">
        <v>0</v>
      </c>
      <c r="F447" s="426"/>
      <c r="G447" s="426"/>
      <c r="H447" s="426"/>
      <c r="I447" s="426"/>
      <c r="J447" s="426"/>
      <c r="M447" s="592" t="s">
        <v>963</v>
      </c>
      <c r="N447" s="592" t="s">
        <v>970</v>
      </c>
      <c r="O447" s="592" t="s">
        <v>971</v>
      </c>
      <c r="P447" s="453" t="s">
        <v>972</v>
      </c>
      <c r="Q447" s="453" t="s">
        <v>973</v>
      </c>
      <c r="R447" s="453" t="s">
        <v>974</v>
      </c>
      <c r="S447" s="453" t="s">
        <v>975</v>
      </c>
    </row>
    <row r="448" spans="3:19" x14ac:dyDescent="0.2">
      <c r="C448" s="427" t="s">
        <v>994</v>
      </c>
      <c r="D448" s="453">
        <v>0</v>
      </c>
      <c r="E448" s="426">
        <v>0</v>
      </c>
      <c r="F448" s="453"/>
      <c r="G448" s="426"/>
      <c r="H448" s="426"/>
      <c r="I448" s="426"/>
      <c r="J448" s="426"/>
      <c r="M448" s="427" t="s">
        <v>994</v>
      </c>
      <c r="N448" s="453"/>
      <c r="O448" s="453"/>
      <c r="P448" s="453"/>
      <c r="Q448" s="453"/>
      <c r="R448" s="453"/>
      <c r="S448" s="453"/>
    </row>
    <row r="449" spans="3:19" x14ac:dyDescent="0.2">
      <c r="C449" s="427" t="s">
        <v>999</v>
      </c>
      <c r="D449" s="453"/>
      <c r="E449" s="426"/>
      <c r="F449" s="426"/>
      <c r="G449" s="426"/>
      <c r="H449" s="426"/>
      <c r="I449" s="426"/>
      <c r="J449" s="426"/>
      <c r="M449" s="427" t="s">
        <v>999</v>
      </c>
      <c r="N449" s="453"/>
      <c r="O449" s="453"/>
      <c r="P449" s="453"/>
      <c r="Q449" s="453"/>
      <c r="R449" s="453"/>
      <c r="S449" s="453"/>
    </row>
    <row r="450" spans="3:19" x14ac:dyDescent="0.2">
      <c r="C450" s="427" t="s">
        <v>997</v>
      </c>
      <c r="D450" s="453"/>
      <c r="E450" s="426"/>
      <c r="F450" s="426"/>
      <c r="G450" s="426"/>
      <c r="H450" s="426"/>
      <c r="I450" s="426"/>
      <c r="J450" s="426"/>
      <c r="M450" s="427" t="s">
        <v>997</v>
      </c>
      <c r="N450" s="453"/>
      <c r="O450" s="453"/>
      <c r="P450" s="453"/>
      <c r="Q450" s="453"/>
      <c r="R450" s="453"/>
      <c r="S450" s="453"/>
    </row>
    <row r="451" spans="3:19" x14ac:dyDescent="0.2">
      <c r="C451" s="427" t="s">
        <v>982</v>
      </c>
      <c r="D451" s="453"/>
      <c r="E451" s="426"/>
      <c r="F451" s="426"/>
      <c r="G451" s="426"/>
      <c r="H451" s="426"/>
      <c r="I451" s="426"/>
      <c r="J451" s="426"/>
      <c r="M451" s="427" t="s">
        <v>982</v>
      </c>
      <c r="N451" s="453"/>
      <c r="O451" s="453"/>
      <c r="P451" s="453"/>
      <c r="Q451" s="453"/>
      <c r="R451" s="453"/>
      <c r="S451" s="453"/>
    </row>
    <row r="452" spans="3:19" x14ac:dyDescent="0.2">
      <c r="C452" s="427" t="s">
        <v>998</v>
      </c>
      <c r="D452" s="453">
        <v>0</v>
      </c>
      <c r="E452" s="426">
        <v>0</v>
      </c>
      <c r="F452" s="426"/>
      <c r="G452" s="426"/>
      <c r="H452" s="426"/>
      <c r="I452" s="426"/>
      <c r="J452" s="426"/>
      <c r="M452" s="427" t="s">
        <v>998</v>
      </c>
      <c r="N452" s="453"/>
      <c r="O452" s="453"/>
      <c r="P452" s="453"/>
      <c r="Q452" s="453"/>
      <c r="R452" s="453"/>
      <c r="S452" s="453"/>
    </row>
    <row r="453" spans="3:19" x14ac:dyDescent="0.2">
      <c r="C453" s="427" t="s">
        <v>1021</v>
      </c>
      <c r="D453" s="453"/>
      <c r="E453" s="453"/>
      <c r="F453" s="426"/>
      <c r="G453" s="426"/>
      <c r="H453" s="426"/>
      <c r="I453" s="426"/>
      <c r="J453" s="426"/>
      <c r="M453" s="427" t="s">
        <v>1021</v>
      </c>
      <c r="N453" s="453"/>
      <c r="O453" s="453"/>
      <c r="P453" s="453"/>
      <c r="Q453" s="453"/>
      <c r="R453" s="453"/>
      <c r="S453" s="453"/>
    </row>
    <row r="454" spans="3:19" x14ac:dyDescent="0.2">
      <c r="C454" s="427" t="s">
        <v>1022</v>
      </c>
      <c r="D454" s="453"/>
      <c r="E454" s="426"/>
      <c r="F454" s="426"/>
      <c r="G454" s="426"/>
      <c r="H454" s="426"/>
      <c r="I454" s="426"/>
      <c r="J454" s="426"/>
      <c r="M454" s="427" t="s">
        <v>1022</v>
      </c>
      <c r="N454" s="453"/>
      <c r="O454" s="453"/>
      <c r="P454" s="453"/>
      <c r="Q454" s="453"/>
      <c r="R454" s="453"/>
      <c r="S454" s="453"/>
    </row>
    <row r="455" spans="3:19" x14ac:dyDescent="0.2">
      <c r="C455" s="427" t="s">
        <v>987</v>
      </c>
      <c r="D455" s="453">
        <v>0</v>
      </c>
      <c r="E455" s="426"/>
      <c r="F455" s="426"/>
      <c r="G455" s="426"/>
      <c r="H455" s="426"/>
      <c r="I455" s="426"/>
      <c r="J455" s="426"/>
      <c r="M455" s="427" t="s">
        <v>987</v>
      </c>
      <c r="N455" s="453"/>
      <c r="O455" s="453"/>
      <c r="P455" s="453"/>
      <c r="Q455" s="453"/>
      <c r="R455" s="453"/>
      <c r="S455" s="453"/>
    </row>
    <row r="456" spans="3:19" x14ac:dyDescent="0.2">
      <c r="C456" s="427" t="s">
        <v>1032</v>
      </c>
      <c r="D456" s="453"/>
      <c r="E456" s="426"/>
      <c r="F456" s="426"/>
      <c r="G456" s="426"/>
      <c r="H456" s="426"/>
      <c r="I456" s="426"/>
      <c r="J456" s="426"/>
      <c r="M456" s="427" t="s">
        <v>1032</v>
      </c>
      <c r="N456" s="453"/>
      <c r="O456" s="453"/>
      <c r="P456" s="453"/>
      <c r="Q456" s="453"/>
      <c r="R456" s="453"/>
      <c r="S456" s="453"/>
    </row>
    <row r="457" spans="3:19" x14ac:dyDescent="0.2">
      <c r="C457" s="427" t="s">
        <v>1011</v>
      </c>
      <c r="D457" s="453"/>
      <c r="E457" s="426"/>
      <c r="F457" s="426"/>
      <c r="G457" s="426"/>
      <c r="H457" s="426"/>
      <c r="I457" s="426"/>
      <c r="J457" s="426"/>
      <c r="M457" s="427" t="s">
        <v>1011</v>
      </c>
      <c r="N457" s="453"/>
      <c r="O457" s="453"/>
      <c r="P457" s="453"/>
      <c r="Q457" s="453"/>
      <c r="R457" s="453"/>
      <c r="S457" s="453"/>
    </row>
    <row r="458" spans="3:19" x14ac:dyDescent="0.2">
      <c r="C458" s="427" t="s">
        <v>1023</v>
      </c>
      <c r="D458" s="453"/>
      <c r="E458" s="426"/>
      <c r="F458" s="426"/>
      <c r="G458" s="426"/>
      <c r="H458" s="426"/>
      <c r="I458" s="426"/>
      <c r="J458" s="426"/>
      <c r="M458" s="427" t="s">
        <v>1023</v>
      </c>
      <c r="N458" s="453"/>
      <c r="O458" s="453"/>
      <c r="P458" s="453"/>
      <c r="Q458" s="453"/>
      <c r="R458" s="453"/>
      <c r="S458" s="453"/>
    </row>
    <row r="459" spans="3:19" x14ac:dyDescent="0.2">
      <c r="C459" s="427" t="s">
        <v>1024</v>
      </c>
      <c r="D459" s="453"/>
      <c r="E459" s="426"/>
      <c r="F459" s="426"/>
      <c r="G459" s="426"/>
      <c r="H459" s="426"/>
      <c r="I459" s="426"/>
      <c r="J459" s="426"/>
      <c r="M459" s="427" t="s">
        <v>1024</v>
      </c>
      <c r="N459" s="453"/>
      <c r="O459" s="453"/>
      <c r="P459" s="453"/>
      <c r="Q459" s="453"/>
      <c r="R459" s="453"/>
      <c r="S459" s="453"/>
    </row>
    <row r="460" spans="3:19" x14ac:dyDescent="0.2">
      <c r="C460" s="427" t="s">
        <v>1025</v>
      </c>
      <c r="D460" s="453">
        <v>0</v>
      </c>
      <c r="E460" s="426">
        <v>0</v>
      </c>
      <c r="F460" s="426">
        <v>0</v>
      </c>
      <c r="G460" s="426">
        <v>0</v>
      </c>
      <c r="H460" s="426"/>
      <c r="I460" s="426"/>
      <c r="J460" s="426"/>
      <c r="M460" s="427" t="s">
        <v>1025</v>
      </c>
      <c r="N460" s="453"/>
      <c r="O460" s="453"/>
      <c r="P460" s="453"/>
      <c r="Q460" s="453"/>
      <c r="R460" s="453"/>
      <c r="S460" s="453"/>
    </row>
    <row r="461" spans="3:19" x14ac:dyDescent="0.2">
      <c r="C461" s="427" t="s">
        <v>16</v>
      </c>
      <c r="D461" s="453"/>
      <c r="E461" s="426"/>
      <c r="F461" s="426"/>
      <c r="G461" s="426"/>
      <c r="H461" s="426"/>
      <c r="I461" s="426"/>
      <c r="J461" s="426"/>
      <c r="M461" s="427" t="s">
        <v>16</v>
      </c>
      <c r="N461" s="453"/>
      <c r="O461" s="453"/>
      <c r="P461" s="453"/>
      <c r="Q461" s="453"/>
      <c r="R461" s="453"/>
      <c r="S461" s="453"/>
    </row>
    <row r="462" spans="3:19" x14ac:dyDescent="0.2">
      <c r="C462" s="427" t="s">
        <v>1026</v>
      </c>
      <c r="D462" s="453"/>
      <c r="E462" s="426"/>
      <c r="F462" s="426"/>
      <c r="G462" s="426"/>
      <c r="H462" s="426"/>
      <c r="I462" s="426"/>
      <c r="J462" s="426"/>
      <c r="M462" s="427" t="s">
        <v>1026</v>
      </c>
      <c r="N462" s="453"/>
      <c r="O462" s="453"/>
      <c r="P462" s="453"/>
      <c r="Q462" s="453"/>
      <c r="R462" s="453"/>
      <c r="S462" s="453"/>
    </row>
    <row r="463" spans="3:19" x14ac:dyDescent="0.2">
      <c r="C463" s="427" t="s">
        <v>1013</v>
      </c>
      <c r="D463" s="453"/>
      <c r="E463" s="426"/>
      <c r="F463" s="426"/>
      <c r="G463" s="426"/>
      <c r="H463" s="426"/>
      <c r="I463" s="426"/>
      <c r="J463" s="426"/>
      <c r="M463" s="427" t="s">
        <v>1013</v>
      </c>
      <c r="N463" s="453"/>
      <c r="O463" s="453"/>
      <c r="P463" s="453"/>
      <c r="Q463" s="453"/>
      <c r="R463" s="453"/>
      <c r="S463" s="453"/>
    </row>
    <row r="464" spans="3:19" x14ac:dyDescent="0.2">
      <c r="C464" s="427" t="s">
        <v>1010</v>
      </c>
      <c r="D464" s="453"/>
      <c r="E464" s="426"/>
      <c r="F464" s="426"/>
      <c r="G464" s="426"/>
      <c r="H464" s="426"/>
      <c r="I464" s="426"/>
      <c r="J464" s="426"/>
      <c r="M464" s="427" t="s">
        <v>1010</v>
      </c>
      <c r="N464" s="453"/>
      <c r="O464" s="453"/>
      <c r="P464" s="453"/>
      <c r="Q464" s="453"/>
      <c r="R464" s="453"/>
      <c r="S464" s="453"/>
    </row>
    <row r="465" spans="3:19" x14ac:dyDescent="0.2">
      <c r="C465" s="427" t="s">
        <v>1027</v>
      </c>
      <c r="D465" s="453"/>
      <c r="E465" s="426"/>
      <c r="F465" s="426"/>
      <c r="G465" s="426"/>
      <c r="H465" s="426"/>
      <c r="I465" s="426"/>
      <c r="J465" s="426"/>
      <c r="M465" s="427" t="s">
        <v>1027</v>
      </c>
      <c r="N465" s="453"/>
      <c r="O465" s="453"/>
      <c r="P465" s="453"/>
      <c r="Q465" s="453"/>
      <c r="R465" s="453"/>
      <c r="S465" s="453"/>
    </row>
    <row r="466" spans="3:19" x14ac:dyDescent="0.2">
      <c r="C466" s="427" t="s">
        <v>1014</v>
      </c>
      <c r="D466" s="453"/>
      <c r="E466" s="426"/>
      <c r="F466" s="426"/>
      <c r="G466" s="426"/>
      <c r="H466" s="426"/>
      <c r="I466" s="426"/>
      <c r="J466" s="426"/>
      <c r="M466" s="427" t="s">
        <v>1014</v>
      </c>
      <c r="N466" s="453"/>
      <c r="O466" s="453"/>
      <c r="P466" s="453"/>
      <c r="Q466" s="453"/>
      <c r="R466" s="453"/>
      <c r="S466" s="453"/>
    </row>
    <row r="467" spans="3:19" x14ac:dyDescent="0.2">
      <c r="C467" s="427" t="s">
        <v>1018</v>
      </c>
      <c r="D467" s="453"/>
      <c r="E467" s="426"/>
      <c r="F467" s="426"/>
      <c r="G467" s="426"/>
      <c r="H467" s="426"/>
      <c r="I467" s="426"/>
      <c r="J467" s="426"/>
      <c r="M467" s="427" t="s">
        <v>1018</v>
      </c>
      <c r="N467" s="453"/>
      <c r="O467" s="453"/>
      <c r="P467" s="453"/>
      <c r="Q467" s="453"/>
      <c r="R467" s="453"/>
      <c r="S467" s="453"/>
    </row>
    <row r="468" spans="3:19" x14ac:dyDescent="0.2">
      <c r="C468" s="427" t="s">
        <v>1028</v>
      </c>
      <c r="D468" s="453"/>
      <c r="E468" s="426"/>
      <c r="F468" s="426"/>
      <c r="G468" s="426"/>
      <c r="H468" s="426"/>
      <c r="I468" s="426"/>
      <c r="J468" s="426"/>
      <c r="M468" s="427" t="s">
        <v>1028</v>
      </c>
      <c r="N468" s="453"/>
      <c r="O468" s="453"/>
      <c r="P468" s="453"/>
      <c r="Q468" s="453"/>
      <c r="R468" s="453"/>
      <c r="S468" s="453"/>
    </row>
    <row r="469" spans="3:19" x14ac:dyDescent="0.2">
      <c r="C469" s="427" t="s">
        <v>1029</v>
      </c>
      <c r="D469" s="453">
        <v>0</v>
      </c>
      <c r="E469" s="426">
        <v>0</v>
      </c>
      <c r="F469" s="426"/>
      <c r="G469" s="426"/>
      <c r="H469" s="426"/>
      <c r="I469" s="426"/>
      <c r="J469" s="426"/>
      <c r="M469" s="427" t="s">
        <v>1029</v>
      </c>
      <c r="N469" s="453"/>
      <c r="O469" s="453"/>
      <c r="P469" s="453"/>
      <c r="Q469" s="453"/>
      <c r="R469" s="453"/>
      <c r="S469" s="453"/>
    </row>
    <row r="470" spans="3:19" x14ac:dyDescent="0.2">
      <c r="C470" s="427" t="s">
        <v>1030</v>
      </c>
      <c r="D470" s="453">
        <v>0</v>
      </c>
      <c r="E470" s="426">
        <v>0</v>
      </c>
      <c r="F470" s="426"/>
      <c r="G470" s="426">
        <v>0</v>
      </c>
      <c r="H470" s="426"/>
      <c r="I470" s="426"/>
      <c r="J470" s="426"/>
      <c r="M470" s="427" t="s">
        <v>1030</v>
      </c>
      <c r="N470" s="453"/>
      <c r="O470" s="453"/>
      <c r="P470" s="453"/>
      <c r="Q470" s="453"/>
      <c r="R470" s="453"/>
      <c r="S470" s="453"/>
    </row>
    <row r="471" spans="3:19" x14ac:dyDescent="0.2">
      <c r="C471" s="427" t="s">
        <v>7</v>
      </c>
      <c r="D471" s="426"/>
      <c r="E471" s="426"/>
      <c r="F471" s="426"/>
      <c r="G471" s="426"/>
      <c r="H471" s="426"/>
      <c r="I471" s="426"/>
      <c r="J471" s="426"/>
      <c r="M471" s="427" t="s">
        <v>7</v>
      </c>
      <c r="N471" s="453"/>
      <c r="O471" s="453"/>
      <c r="P471" s="453"/>
      <c r="Q471" s="453"/>
      <c r="R471" s="453"/>
      <c r="S471" s="453"/>
    </row>
    <row r="472" spans="3:19" ht="26.25" thickBot="1" x14ac:dyDescent="0.25">
      <c r="C472" s="214" t="s">
        <v>324</v>
      </c>
      <c r="D472" s="288">
        <f>SUM(D447:D471)</f>
        <v>0</v>
      </c>
      <c r="E472" s="288">
        <f>SUM(E447:E471)</f>
        <v>0</v>
      </c>
      <c r="F472" s="288">
        <f>SUM(F447:F471)</f>
        <v>0</v>
      </c>
      <c r="G472" s="288">
        <f>SUM(G447:G471)</f>
        <v>0</v>
      </c>
      <c r="H472" s="288">
        <f>SUM(H447:H471)</f>
        <v>0</v>
      </c>
      <c r="I472" s="288">
        <f>SUM(I448:I471)</f>
        <v>0</v>
      </c>
      <c r="J472" s="288">
        <f>SUM(J448:J471)</f>
        <v>0</v>
      </c>
      <c r="M472" s="214" t="s">
        <v>324</v>
      </c>
      <c r="N472" s="555" t="s">
        <v>721</v>
      </c>
      <c r="O472" s="555" t="s">
        <v>721</v>
      </c>
      <c r="P472" s="555" t="s">
        <v>721</v>
      </c>
      <c r="Q472" s="555" t="s">
        <v>721</v>
      </c>
      <c r="R472" s="555" t="s">
        <v>721</v>
      </c>
      <c r="S472" s="555" t="s">
        <v>721</v>
      </c>
    </row>
    <row r="473" spans="3:19" ht="13.5" thickTop="1" x14ac:dyDescent="0.2"/>
    <row r="476" spans="3:19" ht="15" x14ac:dyDescent="0.25">
      <c r="M476" s="615" t="s">
        <v>846</v>
      </c>
    </row>
    <row r="477" spans="3:19" ht="15" x14ac:dyDescent="0.25">
      <c r="M477" s="5"/>
    </row>
    <row r="478" spans="3:19" ht="15" x14ac:dyDescent="0.25">
      <c r="M478" s="615" t="s">
        <v>845</v>
      </c>
    </row>
  </sheetData>
  <sheetProtection insertRows="0"/>
  <mergeCells count="116">
    <mergeCell ref="I4:I5"/>
    <mergeCell ref="I36:I37"/>
    <mergeCell ref="G23:G24"/>
    <mergeCell ref="H23:H24"/>
    <mergeCell ref="I23:I24"/>
    <mergeCell ref="H4:H5"/>
    <mergeCell ref="D401:F402"/>
    <mergeCell ref="D403:F403"/>
    <mergeCell ref="I45:I46"/>
    <mergeCell ref="F136:H136"/>
    <mergeCell ref="F135:H135"/>
    <mergeCell ref="F134:H134"/>
    <mergeCell ref="F132:H132"/>
    <mergeCell ref="D106:F107"/>
    <mergeCell ref="D108:F108"/>
    <mergeCell ref="E211:G211"/>
    <mergeCell ref="F150:H150"/>
    <mergeCell ref="F151:H151"/>
    <mergeCell ref="F152:H152"/>
    <mergeCell ref="D228:F229"/>
    <mergeCell ref="D230:F230"/>
    <mergeCell ref="E212:G212"/>
    <mergeCell ref="E213:G213"/>
    <mergeCell ref="E217:G217"/>
    <mergeCell ref="E224:G224"/>
    <mergeCell ref="E223:G223"/>
    <mergeCell ref="E218:G218"/>
    <mergeCell ref="F4:F5"/>
    <mergeCell ref="E210:G210"/>
    <mergeCell ref="F142:H142"/>
    <mergeCell ref="E209:G209"/>
    <mergeCell ref="F131:H131"/>
    <mergeCell ref="F23:F24"/>
    <mergeCell ref="F148:H148"/>
    <mergeCell ref="F147:H147"/>
    <mergeCell ref="F137:H137"/>
    <mergeCell ref="G4:G5"/>
    <mergeCell ref="D161:G161"/>
    <mergeCell ref="D159:G160"/>
    <mergeCell ref="F149:H149"/>
    <mergeCell ref="F154:H154"/>
    <mergeCell ref="F153:H153"/>
    <mergeCell ref="F133:H133"/>
    <mergeCell ref="C375:D375"/>
    <mergeCell ref="D335:F335"/>
    <mergeCell ref="D285:F285"/>
    <mergeCell ref="C238:D238"/>
    <mergeCell ref="D333:F334"/>
    <mergeCell ref="C312:D312"/>
    <mergeCell ref="C332:D332"/>
    <mergeCell ref="C294:D294"/>
    <mergeCell ref="G242:G243"/>
    <mergeCell ref="D283:F284"/>
    <mergeCell ref="C242:C243"/>
    <mergeCell ref="F242:F243"/>
    <mergeCell ref="D266:F267"/>
    <mergeCell ref="D268:F268"/>
    <mergeCell ref="E242:E243"/>
    <mergeCell ref="D242:D243"/>
    <mergeCell ref="S36:S37"/>
    <mergeCell ref="S45:S46"/>
    <mergeCell ref="N106:P107"/>
    <mergeCell ref="N108:P108"/>
    <mergeCell ref="P131:R131"/>
    <mergeCell ref="P4:P5"/>
    <mergeCell ref="Q4:Q5"/>
    <mergeCell ref="R4:R5"/>
    <mergeCell ref="S4:S5"/>
    <mergeCell ref="P23:P24"/>
    <mergeCell ref="Q23:Q24"/>
    <mergeCell ref="R23:R24"/>
    <mergeCell ref="S23:S24"/>
    <mergeCell ref="P137:R137"/>
    <mergeCell ref="P142:R142"/>
    <mergeCell ref="P147:R147"/>
    <mergeCell ref="P148:R148"/>
    <mergeCell ref="P149:R149"/>
    <mergeCell ref="P132:R132"/>
    <mergeCell ref="P133:R133"/>
    <mergeCell ref="P134:R134"/>
    <mergeCell ref="P135:R135"/>
    <mergeCell ref="P136:R136"/>
    <mergeCell ref="N159:Q160"/>
    <mergeCell ref="N161:Q161"/>
    <mergeCell ref="O209:Q209"/>
    <mergeCell ref="O210:Q210"/>
    <mergeCell ref="O211:Q211"/>
    <mergeCell ref="P150:R150"/>
    <mergeCell ref="P151:R151"/>
    <mergeCell ref="P152:R152"/>
    <mergeCell ref="P153:R153"/>
    <mergeCell ref="P154:R154"/>
    <mergeCell ref="O224:Q224"/>
    <mergeCell ref="N228:P229"/>
    <mergeCell ref="N230:P230"/>
    <mergeCell ref="M238:N238"/>
    <mergeCell ref="M242:M243"/>
    <mergeCell ref="P242:P243"/>
    <mergeCell ref="Q242:Q243"/>
    <mergeCell ref="O212:Q212"/>
    <mergeCell ref="O213:Q213"/>
    <mergeCell ref="O217:Q217"/>
    <mergeCell ref="O218:Q218"/>
    <mergeCell ref="O223:Q223"/>
    <mergeCell ref="N401:P402"/>
    <mergeCell ref="N403:P403"/>
    <mergeCell ref="M312:N312"/>
    <mergeCell ref="M332:N332"/>
    <mergeCell ref="N333:P334"/>
    <mergeCell ref="N335:P335"/>
    <mergeCell ref="M375:N375"/>
    <mergeCell ref="N266:P267"/>
    <mergeCell ref="N268:P268"/>
    <mergeCell ref="N283:P284"/>
    <mergeCell ref="N285:P285"/>
    <mergeCell ref="M294:N294"/>
  </mergeCells>
  <phoneticPr fontId="0" type="noConversion"/>
  <hyperlinks>
    <hyperlink ref="G389" location="Saturs!A1" tooltip="Atpakaļ uz saturu" display="ATPAKAĻ UZ SATURU"/>
    <hyperlink ref="G389:H389" location="Saturs!A1" tooltip="Atpakaļ uz saturu" display="ATPAKAĻ UZ SATURU"/>
    <hyperlink ref="Q389" location="Saturs!A1" tooltip="Atpakaļ uz saturu" display="ATPAKAĻ UZ SATURU"/>
    <hyperlink ref="Q389:R389" location="Saturs!A1" tooltip="Atpakaļ uz saturu" display="ATPAKAĻ UZ SATURU"/>
    <hyperlink ref="M476" location="Pielik_metodes!A1" tooltip="Pielietotās metodes" display="pielietotās metodes"/>
    <hyperlink ref="M477" location="NA!A1" tooltip="Peļņas vai zaudējumu aprēķins" display="peļņas vai zaudējumu aprēķins"/>
    <hyperlink ref="M478" location="Pielik_metodes!A1" tooltip="Pielietotās metodes" display="pielietotās metodes"/>
  </hyperlinks>
  <printOptions horizontalCentered="1" gridLinesSet="0"/>
  <pageMargins left="0.16" right="0.59055118110236227" top="0.64" bottom="0.54" header="0.16" footer="0.36"/>
  <pageSetup scale="78" firstPageNumber="13" orientation="landscape" blackAndWhite="1" useFirstPageNumber="1" r:id="rId1"/>
  <headerFooter alignWithMargins="0">
    <oddFooter>&amp;C&amp;"Times New Roman,Обычный"&amp;P</oddFooter>
  </headerFooter>
  <rowBreaks count="4" manualBreakCount="4">
    <brk id="192" min="1" max="8" man="1"/>
    <brk id="249" min="1" max="8" man="1"/>
    <brk id="293" min="1" max="8" man="1"/>
    <brk id="372" min="1" max="8"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19" workbookViewId="0">
      <selection activeCell="E24" sqref="E24"/>
    </sheetView>
  </sheetViews>
  <sheetFormatPr defaultRowHeight="12.75" x14ac:dyDescent="0.2"/>
  <cols>
    <col min="2" max="2" width="45.7109375" customWidth="1"/>
    <col min="3" max="3" width="16" customWidth="1"/>
  </cols>
  <sheetData>
    <row r="1" spans="1:3" ht="18" x14ac:dyDescent="0.25">
      <c r="A1" s="166" t="s">
        <v>654</v>
      </c>
    </row>
    <row r="3" spans="1:3" x14ac:dyDescent="0.2">
      <c r="A3" s="408" t="s">
        <v>428</v>
      </c>
    </row>
    <row r="4" spans="1:3" x14ac:dyDescent="0.2">
      <c r="A4" s="403" t="s">
        <v>429</v>
      </c>
    </row>
    <row r="5" spans="1:3" ht="18" x14ac:dyDescent="0.25">
      <c r="A5" s="166"/>
    </row>
    <row r="7" spans="1:3" x14ac:dyDescent="0.2">
      <c r="C7" s="404"/>
    </row>
    <row r="8" spans="1:3" ht="15.75" x14ac:dyDescent="0.25">
      <c r="A8" s="173" t="s">
        <v>339</v>
      </c>
      <c r="C8" s="404" t="s">
        <v>427</v>
      </c>
    </row>
    <row r="10" spans="1:3" ht="27" customHeight="1" x14ac:dyDescent="0.2">
      <c r="B10" s="409" t="s">
        <v>430</v>
      </c>
      <c r="C10" s="410"/>
    </row>
    <row r="11" spans="1:3" ht="28.5" customHeight="1" x14ac:dyDescent="0.2">
      <c r="A11" s="406"/>
      <c r="B11" s="409" t="s">
        <v>431</v>
      </c>
      <c r="C11" s="410"/>
    </row>
    <row r="12" spans="1:3" ht="28.5" customHeight="1" x14ac:dyDescent="0.2">
      <c r="A12" s="406"/>
      <c r="B12" s="409"/>
      <c r="C12" s="410"/>
    </row>
    <row r="13" spans="1:3" ht="28.5" customHeight="1" x14ac:dyDescent="0.2">
      <c r="A13" s="406"/>
      <c r="B13" s="409"/>
      <c r="C13" s="410"/>
    </row>
    <row r="14" spans="1:3" ht="28.5" customHeight="1" x14ac:dyDescent="0.2">
      <c r="A14" s="406"/>
      <c r="B14" s="409"/>
      <c r="C14" s="410"/>
    </row>
    <row r="15" spans="1:3" ht="21" customHeight="1" thickBot="1" x14ac:dyDescent="0.25">
      <c r="B15" s="411"/>
      <c r="C15" s="412">
        <f>SUM(C10:C14)</f>
        <v>0</v>
      </c>
    </row>
    <row r="16" spans="1:3" ht="21" customHeight="1" thickTop="1" x14ac:dyDescent="0.2">
      <c r="C16" s="405"/>
    </row>
    <row r="17" spans="1:3" x14ac:dyDescent="0.2">
      <c r="C17" s="404"/>
    </row>
    <row r="18" spans="1:3" ht="15.75" x14ac:dyDescent="0.25">
      <c r="A18" s="173" t="s">
        <v>432</v>
      </c>
      <c r="C18" s="404" t="str">
        <f>+C8</f>
        <v>LCY</v>
      </c>
    </row>
    <row r="19" spans="1:3" x14ac:dyDescent="0.2">
      <c r="C19" s="405"/>
    </row>
    <row r="20" spans="1:3" ht="20.25" customHeight="1" x14ac:dyDescent="0.2">
      <c r="C20" s="405"/>
    </row>
    <row r="21" spans="1:3" ht="20.25" customHeight="1" x14ac:dyDescent="0.2">
      <c r="C21" s="405"/>
    </row>
    <row r="22" spans="1:3" ht="20.25" customHeight="1" x14ac:dyDescent="0.25">
      <c r="A22" s="615" t="s">
        <v>846</v>
      </c>
      <c r="C22" s="405"/>
    </row>
    <row r="23" spans="1:3" ht="20.25" customHeight="1" x14ac:dyDescent="0.25">
      <c r="A23" s="5"/>
      <c r="C23" s="405"/>
    </row>
    <row r="24" spans="1:3" ht="20.25" customHeight="1" x14ac:dyDescent="0.25">
      <c r="A24" s="615" t="s">
        <v>845</v>
      </c>
      <c r="C24" s="405"/>
    </row>
    <row r="25" spans="1:3" ht="20.25" customHeight="1" x14ac:dyDescent="0.2">
      <c r="C25" s="405"/>
    </row>
    <row r="26" spans="1:3" ht="20.25" customHeight="1" x14ac:dyDescent="0.2">
      <c r="C26" s="405"/>
    </row>
    <row r="27" spans="1:3" ht="20.25" customHeight="1" x14ac:dyDescent="0.2">
      <c r="C27" s="405"/>
    </row>
    <row r="28" spans="1:3" ht="20.25" customHeight="1" x14ac:dyDescent="0.2">
      <c r="C28" s="405"/>
    </row>
    <row r="29" spans="1:3" ht="20.25" customHeight="1" x14ac:dyDescent="0.2">
      <c r="C29" s="405"/>
    </row>
    <row r="30" spans="1:3" ht="20.25" customHeight="1" x14ac:dyDescent="0.2">
      <c r="C30" s="405"/>
    </row>
    <row r="31" spans="1:3" ht="20.25" customHeight="1" x14ac:dyDescent="0.2">
      <c r="C31" s="405"/>
    </row>
    <row r="32" spans="1:3" ht="20.25" customHeight="1" x14ac:dyDescent="0.2">
      <c r="C32" s="405"/>
    </row>
    <row r="33" spans="3:3" ht="20.25" customHeight="1" thickBot="1" x14ac:dyDescent="0.25">
      <c r="C33" s="407">
        <f>SUM(C20:C32)</f>
        <v>0</v>
      </c>
    </row>
    <row r="34" spans="3:3" ht="13.5" thickTop="1" x14ac:dyDescent="0.2"/>
  </sheetData>
  <phoneticPr fontId="0" type="noConversion"/>
  <hyperlinks>
    <hyperlink ref="A22" location="Pielik_metodes!A1" tooltip="Pielietotās metodes" display="pielietotās metodes"/>
    <hyperlink ref="A23" location="NA!A1" tooltip="Peļņas vai zaudējumu aprēķins" display="peļņas vai zaudējumu aprēķins"/>
    <hyperlink ref="A24" location="Pielik_metodes!A1" tooltip="Pielietotās metodes" display="pielietotās metode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tabSelected="1" topLeftCell="A49" zoomScale="110" zoomScaleNormal="110" workbookViewId="0">
      <selection activeCell="B18" sqref="B18:B19"/>
    </sheetView>
  </sheetViews>
  <sheetFormatPr defaultRowHeight="12.75" x14ac:dyDescent="0.2"/>
  <cols>
    <col min="2" max="2" width="40.5703125" customWidth="1"/>
    <col min="3" max="3" width="15.5703125" style="481" customWidth="1"/>
    <col min="4" max="4" width="13.140625" style="481" customWidth="1"/>
    <col min="5" max="5" width="13.140625" customWidth="1"/>
    <col min="6" max="6" width="88.42578125" style="442" customWidth="1"/>
  </cols>
  <sheetData>
    <row r="1" spans="1:6" ht="18" x14ac:dyDescent="0.25">
      <c r="A1" s="166" t="s">
        <v>655</v>
      </c>
    </row>
    <row r="3" spans="1:6" ht="18" x14ac:dyDescent="0.25">
      <c r="A3" s="166" t="s">
        <v>622</v>
      </c>
    </row>
    <row r="6" spans="1:6" ht="15.75" x14ac:dyDescent="0.25">
      <c r="A6" s="173" t="s">
        <v>683</v>
      </c>
      <c r="B6" s="174"/>
      <c r="C6" s="540"/>
      <c r="D6" s="540"/>
    </row>
    <row r="7" spans="1:6" ht="15" x14ac:dyDescent="0.2">
      <c r="A7" s="174"/>
      <c r="B7" s="174"/>
      <c r="C7" s="540"/>
      <c r="D7" s="540"/>
    </row>
    <row r="8" spans="1:6" ht="15" x14ac:dyDescent="0.2">
      <c r="A8" s="248" t="s">
        <v>340</v>
      </c>
      <c r="B8" s="174"/>
      <c r="C8" s="540"/>
      <c r="D8" s="540"/>
    </row>
    <row r="9" spans="1:6" s="247" customFormat="1" ht="15" x14ac:dyDescent="0.2">
      <c r="A9" s="248" t="s">
        <v>341</v>
      </c>
      <c r="B9" s="246"/>
      <c r="C9" s="541"/>
      <c r="D9" s="541"/>
      <c r="F9" s="448"/>
    </row>
    <row r="10" spans="1:6" s="247" customFormat="1" ht="15" x14ac:dyDescent="0.2">
      <c r="A10" s="248"/>
      <c r="B10" s="246"/>
      <c r="C10" s="541"/>
      <c r="D10" s="541"/>
      <c r="F10" s="448"/>
    </row>
    <row r="12" spans="1:6" ht="12.75" customHeight="1" x14ac:dyDescent="0.2">
      <c r="A12" s="707"/>
      <c r="B12" s="708"/>
      <c r="C12" s="542"/>
      <c r="D12" s="542"/>
      <c r="E12" s="193"/>
      <c r="F12" s="707"/>
    </row>
    <row r="13" spans="1:6" ht="13.5" thickBot="1" x14ac:dyDescent="0.25">
      <c r="A13" s="707"/>
      <c r="B13" s="708"/>
      <c r="C13" s="542"/>
      <c r="D13" s="551"/>
      <c r="E13" s="194"/>
      <c r="F13" s="707"/>
    </row>
    <row r="14" spans="1:6" ht="47.25" customHeight="1" x14ac:dyDescent="0.2">
      <c r="A14" s="445"/>
      <c r="B14" s="709"/>
      <c r="C14" s="543"/>
      <c r="D14" s="543"/>
      <c r="E14" s="446"/>
      <c r="F14" s="713"/>
    </row>
    <row r="15" spans="1:6" ht="26.25" customHeight="1" thickBot="1" x14ac:dyDescent="0.25">
      <c r="A15" s="445"/>
      <c r="B15" s="710"/>
      <c r="C15" s="544"/>
      <c r="D15" s="544"/>
      <c r="E15" s="447"/>
      <c r="F15" s="702"/>
    </row>
    <row r="16" spans="1:6" ht="18.75" customHeight="1" x14ac:dyDescent="0.2">
      <c r="A16" s="445"/>
      <c r="B16" s="711"/>
      <c r="C16" s="545"/>
      <c r="D16" s="545"/>
      <c r="E16" s="447"/>
      <c r="F16" s="702"/>
    </row>
    <row r="17" spans="1:6" ht="18.75" customHeight="1" thickBot="1" x14ac:dyDescent="0.25">
      <c r="A17" s="445"/>
      <c r="B17" s="712"/>
      <c r="C17" s="546"/>
      <c r="D17" s="546"/>
      <c r="E17" s="447"/>
      <c r="F17" s="702"/>
    </row>
    <row r="18" spans="1:6" ht="18.75" customHeight="1" x14ac:dyDescent="0.2">
      <c r="A18" s="445"/>
      <c r="B18" s="709"/>
      <c r="C18" s="543"/>
      <c r="D18" s="543"/>
      <c r="E18" s="446"/>
      <c r="F18" s="702"/>
    </row>
    <row r="19" spans="1:6" ht="28.5" customHeight="1" thickBot="1" x14ac:dyDescent="0.25">
      <c r="A19" s="445"/>
      <c r="B19" s="710"/>
      <c r="C19" s="544"/>
      <c r="D19" s="544"/>
      <c r="E19" s="447"/>
      <c r="F19" s="702"/>
    </row>
    <row r="20" spans="1:6" ht="18.75" customHeight="1" x14ac:dyDescent="0.2">
      <c r="A20" s="445"/>
      <c r="B20" s="703"/>
      <c r="C20" s="545"/>
      <c r="D20" s="545"/>
      <c r="E20" s="447"/>
      <c r="F20" s="702"/>
    </row>
    <row r="21" spans="1:6" ht="18.75" customHeight="1" thickBot="1" x14ac:dyDescent="0.25">
      <c r="A21" s="445"/>
      <c r="B21" s="704"/>
      <c r="C21" s="546"/>
      <c r="D21" s="546"/>
      <c r="E21" s="446"/>
      <c r="F21" s="702"/>
    </row>
    <row r="22" spans="1:6" ht="18.75" customHeight="1" x14ac:dyDescent="0.2">
      <c r="A22" s="445"/>
      <c r="B22" s="705"/>
      <c r="C22" s="547"/>
      <c r="D22" s="547"/>
      <c r="E22" s="446"/>
      <c r="F22" s="702"/>
    </row>
    <row r="23" spans="1:6" ht="18.75" customHeight="1" thickBot="1" x14ac:dyDescent="0.25">
      <c r="A23" s="445"/>
      <c r="B23" s="706"/>
      <c r="C23" s="544"/>
      <c r="D23" s="544"/>
      <c r="E23" s="446"/>
      <c r="F23" s="702"/>
    </row>
    <row r="24" spans="1:6" ht="18.75" customHeight="1" x14ac:dyDescent="0.2">
      <c r="A24" s="445"/>
      <c r="B24" s="703"/>
      <c r="C24" s="545"/>
      <c r="D24" s="545"/>
      <c r="E24" s="446"/>
      <c r="F24" s="702"/>
    </row>
    <row r="25" spans="1:6" ht="18.75" customHeight="1" thickBot="1" x14ac:dyDescent="0.25">
      <c r="A25" s="445"/>
      <c r="B25" s="704"/>
      <c r="C25" s="546"/>
      <c r="D25" s="546"/>
      <c r="E25" s="446"/>
      <c r="F25" s="702"/>
    </row>
    <row r="26" spans="1:6" ht="18.75" customHeight="1" x14ac:dyDescent="0.2">
      <c r="A26" s="445"/>
      <c r="B26" s="705"/>
      <c r="C26" s="543"/>
      <c r="D26" s="543"/>
      <c r="E26" s="446"/>
      <c r="F26" s="702"/>
    </row>
    <row r="27" spans="1:6" ht="18.75" customHeight="1" thickBot="1" x14ac:dyDescent="0.25">
      <c r="A27" s="445"/>
      <c r="B27" s="706"/>
      <c r="C27" s="544"/>
      <c r="D27" s="544"/>
      <c r="E27" s="446"/>
      <c r="F27" s="702"/>
    </row>
    <row r="28" spans="1:6" ht="18.75" customHeight="1" x14ac:dyDescent="0.2">
      <c r="A28" s="445"/>
      <c r="B28" s="703"/>
      <c r="C28" s="545"/>
      <c r="D28" s="545"/>
      <c r="E28" s="446"/>
      <c r="F28" s="702"/>
    </row>
    <row r="29" spans="1:6" ht="18.75" customHeight="1" thickBot="1" x14ac:dyDescent="0.25">
      <c r="A29" s="445"/>
      <c r="B29" s="704"/>
      <c r="C29" s="546"/>
      <c r="D29" s="546"/>
      <c r="E29" s="446"/>
      <c r="F29" s="702"/>
    </row>
    <row r="30" spans="1:6" ht="18.75" customHeight="1" x14ac:dyDescent="0.2">
      <c r="A30" s="445"/>
      <c r="B30" s="705"/>
      <c r="C30" s="543"/>
      <c r="D30" s="543"/>
      <c r="E30" s="446"/>
      <c r="F30" s="702"/>
    </row>
    <row r="31" spans="1:6" ht="18.75" customHeight="1" thickBot="1" x14ac:dyDescent="0.25">
      <c r="A31" s="445"/>
      <c r="B31" s="706"/>
      <c r="C31" s="544"/>
      <c r="D31" s="544"/>
      <c r="E31" s="446"/>
      <c r="F31" s="702"/>
    </row>
    <row r="32" spans="1:6" ht="18.75" customHeight="1" x14ac:dyDescent="0.2">
      <c r="A32" s="445"/>
      <c r="B32" s="703"/>
      <c r="C32" s="545"/>
      <c r="D32" s="545"/>
      <c r="E32" s="446"/>
      <c r="F32" s="702"/>
    </row>
    <row r="33" spans="1:6" ht="18.75" customHeight="1" thickBot="1" x14ac:dyDescent="0.25">
      <c r="A33" s="445"/>
      <c r="B33" s="704"/>
      <c r="C33" s="546"/>
      <c r="D33" s="546"/>
      <c r="E33" s="446"/>
      <c r="F33" s="702"/>
    </row>
    <row r="34" spans="1:6" ht="18.75" customHeight="1" x14ac:dyDescent="0.2">
      <c r="A34" s="445"/>
      <c r="B34" s="705"/>
      <c r="C34" s="543"/>
      <c r="D34" s="543"/>
      <c r="E34" s="446"/>
      <c r="F34" s="702"/>
    </row>
    <row r="35" spans="1:6" ht="18.75" customHeight="1" thickBot="1" x14ac:dyDescent="0.25">
      <c r="A35" s="445"/>
      <c r="B35" s="706"/>
      <c r="C35" s="544"/>
      <c r="D35" s="544"/>
      <c r="E35" s="446"/>
      <c r="F35" s="702"/>
    </row>
    <row r="36" spans="1:6" ht="18.75" customHeight="1" x14ac:dyDescent="0.2">
      <c r="A36" s="445"/>
      <c r="B36" s="703"/>
      <c r="C36" s="545"/>
      <c r="D36" s="545"/>
      <c r="E36" s="446"/>
      <c r="F36" s="702"/>
    </row>
    <row r="37" spans="1:6" ht="18.75" customHeight="1" thickBot="1" x14ac:dyDescent="0.25">
      <c r="A37" s="445"/>
      <c r="B37" s="704"/>
      <c r="C37" s="546"/>
      <c r="D37" s="546"/>
      <c r="E37" s="446"/>
      <c r="F37" s="702"/>
    </row>
    <row r="38" spans="1:6" ht="18.75" customHeight="1" x14ac:dyDescent="0.2">
      <c r="A38" s="445"/>
      <c r="B38" s="705"/>
      <c r="C38" s="547"/>
      <c r="D38" s="547"/>
      <c r="E38" s="446"/>
      <c r="F38" s="702"/>
    </row>
    <row r="39" spans="1:6" ht="25.5" customHeight="1" thickBot="1" x14ac:dyDescent="0.25">
      <c r="A39" s="445"/>
      <c r="B39" s="706"/>
      <c r="C39" s="544"/>
      <c r="D39" s="544"/>
      <c r="E39" s="447"/>
      <c r="F39" s="702"/>
    </row>
    <row r="40" spans="1:6" ht="28.5" customHeight="1" x14ac:dyDescent="0.2">
      <c r="A40" s="445"/>
      <c r="B40" s="703"/>
      <c r="C40" s="545"/>
      <c r="D40" s="545"/>
      <c r="E40" s="447"/>
      <c r="F40" s="702"/>
    </row>
    <row r="41" spans="1:6" ht="18.75" customHeight="1" thickBot="1" x14ac:dyDescent="0.25">
      <c r="A41" s="445"/>
      <c r="B41" s="704"/>
      <c r="C41" s="546"/>
      <c r="D41" s="546"/>
      <c r="E41" s="447"/>
      <c r="F41" s="702"/>
    </row>
    <row r="42" spans="1:6" ht="22.5" customHeight="1" x14ac:dyDescent="0.2">
      <c r="A42" s="445"/>
      <c r="B42" s="705"/>
      <c r="C42" s="543"/>
      <c r="D42" s="543"/>
      <c r="E42" s="447"/>
      <c r="F42" s="702"/>
    </row>
    <row r="43" spans="1:6" ht="18.75" customHeight="1" thickBot="1" x14ac:dyDescent="0.25">
      <c r="A43" s="445"/>
      <c r="B43" s="706"/>
      <c r="C43" s="544"/>
      <c r="D43" s="544"/>
      <c r="E43" s="447"/>
      <c r="F43" s="702"/>
    </row>
    <row r="44" spans="1:6" ht="21.75" customHeight="1" x14ac:dyDescent="0.2">
      <c r="A44" s="445"/>
      <c r="B44" s="703"/>
      <c r="C44" s="545"/>
      <c r="D44" s="545"/>
      <c r="E44" s="447"/>
      <c r="F44" s="702"/>
    </row>
    <row r="45" spans="1:6" ht="18.75" customHeight="1" thickBot="1" x14ac:dyDescent="0.25">
      <c r="A45" s="445"/>
      <c r="B45" s="704"/>
      <c r="C45" s="546"/>
      <c r="D45" s="546"/>
      <c r="E45" s="446"/>
      <c r="F45" s="702"/>
    </row>
    <row r="46" spans="1:6" ht="18.75" customHeight="1" x14ac:dyDescent="0.2">
      <c r="A46" s="445"/>
      <c r="B46" s="705"/>
      <c r="C46" s="543"/>
      <c r="D46" s="543"/>
      <c r="E46" s="447"/>
      <c r="F46" s="702"/>
    </row>
    <row r="47" spans="1:6" ht="26.25" customHeight="1" thickBot="1" x14ac:dyDescent="0.25">
      <c r="A47" s="445"/>
      <c r="B47" s="706"/>
      <c r="C47" s="544"/>
      <c r="D47" s="544"/>
      <c r="E47" s="446"/>
      <c r="F47" s="702"/>
    </row>
    <row r="48" spans="1:6" ht="18.75" customHeight="1" x14ac:dyDescent="0.2">
      <c r="A48" s="445"/>
      <c r="B48" s="703"/>
      <c r="C48" s="545"/>
      <c r="D48" s="545"/>
      <c r="E48" s="446"/>
      <c r="F48" s="702"/>
    </row>
    <row r="49" spans="1:6" ht="18.75" customHeight="1" thickBot="1" x14ac:dyDescent="0.25">
      <c r="A49" s="445"/>
      <c r="B49" s="704"/>
      <c r="C49" s="546"/>
      <c r="D49" s="546"/>
      <c r="E49" s="446"/>
      <c r="F49" s="702"/>
    </row>
    <row r="50" spans="1:6" ht="18.75" customHeight="1" x14ac:dyDescent="0.2">
      <c r="A50" s="445"/>
      <c r="B50" s="705"/>
      <c r="C50" s="543"/>
      <c r="D50" s="543"/>
      <c r="E50" s="446"/>
      <c r="F50" s="702"/>
    </row>
    <row r="51" spans="1:6" ht="18.75" customHeight="1" thickBot="1" x14ac:dyDescent="0.25">
      <c r="A51" s="445"/>
      <c r="B51" s="706"/>
      <c r="C51" s="544"/>
      <c r="D51" s="544"/>
      <c r="E51" s="446"/>
      <c r="F51" s="702"/>
    </row>
    <row r="52" spans="1:6" ht="18.75" customHeight="1" x14ac:dyDescent="0.2">
      <c r="A52" s="445"/>
      <c r="B52" s="703"/>
      <c r="C52" s="548"/>
      <c r="D52" s="548"/>
      <c r="E52" s="446"/>
      <c r="F52" s="702"/>
    </row>
    <row r="53" spans="1:6" ht="23.25" customHeight="1" thickBot="1" x14ac:dyDescent="0.25">
      <c r="A53" s="445"/>
      <c r="B53" s="704"/>
      <c r="C53" s="546"/>
      <c r="D53" s="546"/>
      <c r="E53" s="447"/>
      <c r="F53" s="702"/>
    </row>
    <row r="54" spans="1:6" ht="21" customHeight="1" x14ac:dyDescent="0.2">
      <c r="A54" s="445"/>
      <c r="B54" s="705"/>
      <c r="C54" s="543"/>
      <c r="D54" s="543"/>
      <c r="E54" s="447"/>
      <c r="F54" s="702"/>
    </row>
    <row r="55" spans="1:6" ht="22.5" customHeight="1" thickBot="1" x14ac:dyDescent="0.25">
      <c r="A55" s="445"/>
      <c r="B55" s="706"/>
      <c r="C55" s="544"/>
      <c r="D55" s="544"/>
      <c r="E55" s="447"/>
      <c r="F55" s="702"/>
    </row>
    <row r="56" spans="1:6" x14ac:dyDescent="0.2">
      <c r="A56" s="445"/>
      <c r="B56" s="703"/>
      <c r="C56" s="545"/>
      <c r="D56" s="545"/>
      <c r="E56" s="447"/>
      <c r="F56" s="702"/>
    </row>
    <row r="57" spans="1:6" ht="13.5" thickBot="1" x14ac:dyDescent="0.25">
      <c r="A57" s="445"/>
      <c r="B57" s="704"/>
      <c r="C57" s="546"/>
      <c r="D57" s="546"/>
      <c r="E57" s="447"/>
      <c r="F57" s="702"/>
    </row>
    <row r="58" spans="1:6" x14ac:dyDescent="0.2">
      <c r="A58" s="445"/>
      <c r="B58" s="705"/>
      <c r="C58" s="543"/>
      <c r="D58" s="543"/>
      <c r="E58" s="446"/>
      <c r="F58" s="702"/>
    </row>
    <row r="59" spans="1:6" ht="13.5" thickBot="1" x14ac:dyDescent="0.25">
      <c r="A59" s="445"/>
      <c r="B59" s="706"/>
      <c r="C59" s="544"/>
      <c r="D59" s="544"/>
      <c r="E59" s="446"/>
      <c r="F59" s="702"/>
    </row>
    <row r="60" spans="1:6" x14ac:dyDescent="0.2">
      <c r="A60" s="445"/>
      <c r="B60" s="703"/>
      <c r="C60" s="545"/>
      <c r="D60" s="545"/>
      <c r="E60" s="446"/>
      <c r="F60" s="702"/>
    </row>
    <row r="61" spans="1:6" ht="13.5" thickBot="1" x14ac:dyDescent="0.25">
      <c r="A61" s="445"/>
      <c r="B61" s="704"/>
      <c r="C61" s="546"/>
      <c r="D61" s="546"/>
      <c r="E61" s="447"/>
      <c r="F61" s="702"/>
    </row>
    <row r="62" spans="1:6" x14ac:dyDescent="0.2">
      <c r="A62" s="445"/>
      <c r="B62" s="705"/>
      <c r="C62" s="543"/>
      <c r="D62" s="543"/>
      <c r="E62" s="447"/>
      <c r="F62" s="702"/>
    </row>
    <row r="63" spans="1:6" ht="20.25" customHeight="1" thickBot="1" x14ac:dyDescent="0.25">
      <c r="A63" s="445"/>
      <c r="B63" s="706"/>
      <c r="C63" s="544"/>
      <c r="D63" s="544"/>
      <c r="E63" s="446"/>
      <c r="F63" s="702"/>
    </row>
    <row r="64" spans="1:6" x14ac:dyDescent="0.2">
      <c r="A64" s="445"/>
      <c r="B64" s="703"/>
      <c r="C64" s="545"/>
      <c r="D64" s="545"/>
      <c r="E64" s="447"/>
      <c r="F64" s="702"/>
    </row>
    <row r="65" spans="1:6" ht="22.5" customHeight="1" thickBot="1" x14ac:dyDescent="0.25">
      <c r="A65" s="445"/>
      <c r="B65" s="704"/>
      <c r="C65" s="546"/>
      <c r="D65" s="546"/>
      <c r="E65" s="447"/>
      <c r="F65" s="702"/>
    </row>
    <row r="66" spans="1:6" ht="25.5" customHeight="1" x14ac:dyDescent="0.2">
      <c r="A66" s="445"/>
      <c r="B66" s="705"/>
      <c r="C66" s="543"/>
      <c r="D66" s="543"/>
      <c r="E66" s="447"/>
      <c r="F66" s="702"/>
    </row>
    <row r="67" spans="1:6" ht="13.5" thickBot="1" x14ac:dyDescent="0.25">
      <c r="A67" s="445"/>
      <c r="B67" s="706"/>
      <c r="C67" s="544"/>
      <c r="D67" s="544"/>
      <c r="E67" s="446"/>
      <c r="F67" s="702"/>
    </row>
    <row r="68" spans="1:6" x14ac:dyDescent="0.2">
      <c r="A68" s="445"/>
      <c r="B68" s="703"/>
      <c r="C68" s="545"/>
      <c r="D68" s="545"/>
      <c r="E68" s="446"/>
      <c r="F68" s="702"/>
    </row>
    <row r="69" spans="1:6" ht="13.5" thickBot="1" x14ac:dyDescent="0.25">
      <c r="A69" s="445"/>
      <c r="B69" s="704"/>
      <c r="C69" s="546"/>
      <c r="D69" s="546"/>
      <c r="E69" s="447"/>
      <c r="F69" s="702"/>
    </row>
    <row r="70" spans="1:6" x14ac:dyDescent="0.2">
      <c r="A70" s="445"/>
      <c r="B70" s="705"/>
      <c r="C70" s="543"/>
      <c r="D70" s="543"/>
      <c r="E70" s="446"/>
      <c r="F70" s="702"/>
    </row>
    <row r="71" spans="1:6" ht="13.5" thickBot="1" x14ac:dyDescent="0.25">
      <c r="A71" s="445"/>
      <c r="B71" s="706"/>
      <c r="C71" s="544"/>
      <c r="D71" s="544"/>
      <c r="E71" s="447"/>
      <c r="F71" s="702"/>
    </row>
    <row r="72" spans="1:6" x14ac:dyDescent="0.2">
      <c r="A72" s="445"/>
      <c r="B72" s="703"/>
      <c r="C72" s="545"/>
      <c r="D72" s="545"/>
      <c r="E72" s="447"/>
      <c r="F72" s="702"/>
    </row>
    <row r="73" spans="1:6" ht="13.5" thickBot="1" x14ac:dyDescent="0.25">
      <c r="A73" s="445"/>
      <c r="B73" s="704"/>
      <c r="C73" s="546"/>
      <c r="D73" s="546"/>
      <c r="E73" s="447"/>
      <c r="F73" s="702"/>
    </row>
    <row r="74" spans="1:6" x14ac:dyDescent="0.2">
      <c r="A74" s="445"/>
      <c r="B74" s="705"/>
      <c r="C74" s="543"/>
      <c r="D74" s="543"/>
      <c r="E74" s="447"/>
      <c r="F74" s="702"/>
    </row>
    <row r="75" spans="1:6" ht="13.5" thickBot="1" x14ac:dyDescent="0.25">
      <c r="A75" s="445"/>
      <c r="B75" s="706"/>
      <c r="C75" s="544"/>
      <c r="D75" s="544"/>
      <c r="E75" s="447"/>
      <c r="F75" s="702"/>
    </row>
    <row r="76" spans="1:6" x14ac:dyDescent="0.2">
      <c r="A76" s="445"/>
      <c r="B76" s="703"/>
      <c r="C76" s="545"/>
      <c r="D76" s="545"/>
      <c r="E76" s="447"/>
      <c r="F76" s="702"/>
    </row>
    <row r="77" spans="1:6" ht="13.5" thickBot="1" x14ac:dyDescent="0.25">
      <c r="A77" s="445"/>
      <c r="B77" s="704"/>
      <c r="C77" s="546"/>
      <c r="D77" s="546"/>
      <c r="E77" s="447"/>
      <c r="F77" s="702"/>
    </row>
    <row r="78" spans="1:6" x14ac:dyDescent="0.2">
      <c r="A78" s="445"/>
      <c r="B78" s="705"/>
      <c r="C78" s="543"/>
      <c r="D78" s="543"/>
      <c r="E78" s="447"/>
      <c r="F78" s="702"/>
    </row>
    <row r="79" spans="1:6" ht="13.5" thickBot="1" x14ac:dyDescent="0.25">
      <c r="A79" s="445"/>
      <c r="B79" s="706"/>
      <c r="C79" s="544"/>
      <c r="D79" s="544"/>
      <c r="E79" s="447"/>
      <c r="F79" s="702"/>
    </row>
    <row r="80" spans="1:6" x14ac:dyDescent="0.2">
      <c r="A80" s="445"/>
      <c r="B80" s="703"/>
      <c r="C80" s="545"/>
      <c r="D80" s="545"/>
      <c r="E80" s="447"/>
      <c r="F80" s="702"/>
    </row>
    <row r="81" spans="1:6" ht="13.5" thickBot="1" x14ac:dyDescent="0.25">
      <c r="A81" s="445"/>
      <c r="B81" s="704"/>
      <c r="C81" s="546"/>
      <c r="D81" s="546"/>
      <c r="E81" s="447"/>
      <c r="F81" s="702"/>
    </row>
    <row r="82" spans="1:6" x14ac:dyDescent="0.2">
      <c r="A82" s="445"/>
      <c r="B82" s="705"/>
      <c r="C82" s="543"/>
      <c r="D82" s="543"/>
      <c r="E82" s="447"/>
      <c r="F82" s="702"/>
    </row>
    <row r="83" spans="1:6" ht="13.5" thickBot="1" x14ac:dyDescent="0.25">
      <c r="A83" s="445"/>
      <c r="B83" s="706"/>
      <c r="C83" s="544"/>
      <c r="D83" s="544"/>
      <c r="E83" s="447"/>
      <c r="F83" s="702"/>
    </row>
    <row r="84" spans="1:6" x14ac:dyDescent="0.2">
      <c r="A84" s="445"/>
      <c r="B84" s="445"/>
      <c r="C84" s="549"/>
      <c r="D84" s="552"/>
      <c r="E84" s="447"/>
      <c r="F84" s="449"/>
    </row>
    <row r="85" spans="1:6" x14ac:dyDescent="0.2">
      <c r="A85" s="445"/>
      <c r="B85" s="445"/>
      <c r="C85" s="549"/>
      <c r="D85" s="552"/>
      <c r="E85" s="447"/>
      <c r="F85" s="449"/>
    </row>
    <row r="86" spans="1:6" x14ac:dyDescent="0.2">
      <c r="A86" s="445"/>
      <c r="B86" s="445"/>
      <c r="C86" s="549"/>
      <c r="D86" s="552"/>
      <c r="E86" s="447"/>
      <c r="F86" s="449"/>
    </row>
    <row r="87" spans="1:6" x14ac:dyDescent="0.2">
      <c r="A87" s="445"/>
      <c r="B87" s="445"/>
      <c r="C87" s="549"/>
      <c r="D87" s="553"/>
      <c r="E87" s="446"/>
      <c r="F87" s="449"/>
    </row>
    <row r="88" spans="1:6" x14ac:dyDescent="0.2">
      <c r="A88" s="445"/>
      <c r="B88" s="445"/>
      <c r="C88" s="549"/>
      <c r="D88" s="553"/>
      <c r="E88" s="446"/>
      <c r="F88" s="449"/>
    </row>
    <row r="89" spans="1:6" ht="27.75" customHeight="1" x14ac:dyDescent="0.2">
      <c r="A89" s="445"/>
      <c r="B89" s="445"/>
      <c r="C89" s="549"/>
      <c r="D89" s="552"/>
      <c r="E89" s="447"/>
      <c r="F89" s="449"/>
    </row>
    <row r="90" spans="1:6" x14ac:dyDescent="0.2">
      <c r="A90" s="445"/>
      <c r="B90" s="445"/>
      <c r="C90" s="549"/>
      <c r="D90" s="552"/>
      <c r="E90" s="447"/>
      <c r="F90" s="449"/>
    </row>
    <row r="91" spans="1:6" ht="21.75" customHeight="1" x14ac:dyDescent="0.2">
      <c r="A91" s="445"/>
      <c r="B91" s="445"/>
      <c r="C91" s="549"/>
      <c r="D91" s="552"/>
      <c r="E91" s="447"/>
      <c r="F91" s="449"/>
    </row>
    <row r="92" spans="1:6" x14ac:dyDescent="0.2">
      <c r="A92" s="443"/>
      <c r="B92" s="443"/>
      <c r="C92" s="550"/>
      <c r="D92" s="550"/>
      <c r="E92" s="444"/>
      <c r="F92" s="449"/>
    </row>
    <row r="94" spans="1:6" x14ac:dyDescent="0.2">
      <c r="A94" s="184"/>
    </row>
    <row r="95" spans="1:6" x14ac:dyDescent="0.2">
      <c r="A95" s="184"/>
    </row>
  </sheetData>
  <mergeCells count="73">
    <mergeCell ref="B26:B27"/>
    <mergeCell ref="A12:A13"/>
    <mergeCell ref="B12:B13"/>
    <mergeCell ref="F12:F13"/>
    <mergeCell ref="B14:B15"/>
    <mergeCell ref="B16:B17"/>
    <mergeCell ref="B18:B19"/>
    <mergeCell ref="B20:B21"/>
    <mergeCell ref="B22:B23"/>
    <mergeCell ref="B24:B25"/>
    <mergeCell ref="F14:F15"/>
    <mergeCell ref="F16:F17"/>
    <mergeCell ref="F18:F19"/>
    <mergeCell ref="F20:F21"/>
    <mergeCell ref="F22:F23"/>
    <mergeCell ref="F24:F25"/>
    <mergeCell ref="F48:F49"/>
    <mergeCell ref="B28:B29"/>
    <mergeCell ref="B30:B31"/>
    <mergeCell ref="B32:B33"/>
    <mergeCell ref="B34:B35"/>
    <mergeCell ref="B36:B37"/>
    <mergeCell ref="B48:B49"/>
    <mergeCell ref="B46:B47"/>
    <mergeCell ref="B38:B39"/>
    <mergeCell ref="B40:B41"/>
    <mergeCell ref="B42:B43"/>
    <mergeCell ref="B44:B45"/>
    <mergeCell ref="F40:F41"/>
    <mergeCell ref="F42:F43"/>
    <mergeCell ref="F44:F45"/>
    <mergeCell ref="F46:F47"/>
    <mergeCell ref="B68:B69"/>
    <mergeCell ref="B70:B71"/>
    <mergeCell ref="B72:B73"/>
    <mergeCell ref="B58:B59"/>
    <mergeCell ref="B60:B61"/>
    <mergeCell ref="B62:B63"/>
    <mergeCell ref="B64:B65"/>
    <mergeCell ref="B66:B67"/>
    <mergeCell ref="F30:F31"/>
    <mergeCell ref="F32:F33"/>
    <mergeCell ref="F34:F35"/>
    <mergeCell ref="F36:F37"/>
    <mergeCell ref="F38:F39"/>
    <mergeCell ref="F26:F27"/>
    <mergeCell ref="F28:F29"/>
    <mergeCell ref="B80:B81"/>
    <mergeCell ref="B82:B83"/>
    <mergeCell ref="B74:B75"/>
    <mergeCell ref="B76:B77"/>
    <mergeCell ref="B50:B51"/>
    <mergeCell ref="B52:B53"/>
    <mergeCell ref="B54:B55"/>
    <mergeCell ref="B56:B57"/>
    <mergeCell ref="B78:B79"/>
    <mergeCell ref="F68:F69"/>
    <mergeCell ref="F50:F51"/>
    <mergeCell ref="F52:F53"/>
    <mergeCell ref="F54:F55"/>
    <mergeCell ref="F56:F57"/>
    <mergeCell ref="F58:F59"/>
    <mergeCell ref="F60:F61"/>
    <mergeCell ref="F62:F63"/>
    <mergeCell ref="F64:F65"/>
    <mergeCell ref="F66:F67"/>
    <mergeCell ref="F80:F81"/>
    <mergeCell ref="F82:F83"/>
    <mergeCell ref="F70:F71"/>
    <mergeCell ref="F72:F73"/>
    <mergeCell ref="F74:F75"/>
    <mergeCell ref="F76:F77"/>
    <mergeCell ref="F78:F79"/>
  </mergeCells>
  <phoneticPr fontId="55"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36"/>
  <sheetViews>
    <sheetView showGridLines="0" workbookViewId="0">
      <selection activeCell="B32" sqref="B32"/>
    </sheetView>
  </sheetViews>
  <sheetFormatPr defaultColWidth="11.42578125" defaultRowHeight="12.75" x14ac:dyDescent="0.2"/>
  <cols>
    <col min="1" max="1" width="28.7109375" style="1" customWidth="1"/>
    <col min="2" max="2" width="50.28515625" style="1" customWidth="1"/>
    <col min="3" max="3" width="8.140625" style="1" customWidth="1"/>
    <col min="4" max="4" width="38.5703125" style="1" customWidth="1"/>
    <col min="5" max="5" width="50.28515625" style="1" customWidth="1"/>
    <col min="6" max="16384" width="11.42578125" style="1"/>
  </cols>
  <sheetData>
    <row r="1" spans="1:5" ht="14.25" x14ac:dyDescent="0.2">
      <c r="A1" s="106" t="s">
        <v>39</v>
      </c>
      <c r="B1" s="14"/>
      <c r="C1" s="611"/>
      <c r="D1" s="106" t="s">
        <v>39</v>
      </c>
      <c r="E1" s="14" t="s">
        <v>847</v>
      </c>
    </row>
    <row r="2" spans="1:5" ht="14.25" x14ac:dyDescent="0.2">
      <c r="B2" s="14"/>
      <c r="E2" s="14"/>
    </row>
    <row r="3" spans="1:5" ht="15" x14ac:dyDescent="0.25">
      <c r="A3" s="5"/>
      <c r="B3" s="6"/>
      <c r="D3" s="5"/>
      <c r="E3" s="6"/>
    </row>
    <row r="4" spans="1:5" ht="14.25" customHeight="1" x14ac:dyDescent="0.25">
      <c r="A4" s="15" t="s">
        <v>40</v>
      </c>
      <c r="B4" s="107"/>
      <c r="D4" s="15" t="s">
        <v>40</v>
      </c>
      <c r="E4" s="655" t="s">
        <v>848</v>
      </c>
    </row>
    <row r="5" spans="1:5" ht="14.25" customHeight="1" x14ac:dyDescent="0.25">
      <c r="A5" s="15" t="s">
        <v>41</v>
      </c>
      <c r="B5" s="107" t="s">
        <v>177</v>
      </c>
      <c r="D5" s="15" t="s">
        <v>41</v>
      </c>
      <c r="E5" s="107" t="s">
        <v>177</v>
      </c>
    </row>
    <row r="6" spans="1:5" ht="14.25" customHeight="1" x14ac:dyDescent="0.25">
      <c r="A6" s="15" t="s">
        <v>42</v>
      </c>
      <c r="B6" s="107" t="s">
        <v>625</v>
      </c>
      <c r="D6" s="15" t="s">
        <v>42</v>
      </c>
      <c r="E6" s="655" t="s">
        <v>849</v>
      </c>
    </row>
    <row r="7" spans="1:5" ht="30" x14ac:dyDescent="0.25">
      <c r="A7" s="15" t="s">
        <v>43</v>
      </c>
      <c r="B7" s="108"/>
      <c r="D7" s="15" t="s">
        <v>43</v>
      </c>
      <c r="E7" s="656" t="s">
        <v>850</v>
      </c>
    </row>
    <row r="8" spans="1:5" ht="15" x14ac:dyDescent="0.25">
      <c r="A8" s="15" t="s">
        <v>44</v>
      </c>
      <c r="B8" s="528"/>
      <c r="D8" s="15" t="s">
        <v>44</v>
      </c>
      <c r="E8" s="657" t="s">
        <v>44</v>
      </c>
    </row>
    <row r="9" spans="1:5" ht="14.25" customHeight="1" x14ac:dyDescent="0.25">
      <c r="A9" s="15" t="s">
        <v>45</v>
      </c>
      <c r="B9" s="559"/>
      <c r="D9" s="15" t="s">
        <v>45</v>
      </c>
      <c r="E9" s="654" t="s">
        <v>45</v>
      </c>
    </row>
    <row r="10" spans="1:5" ht="14.25" customHeight="1" x14ac:dyDescent="0.2">
      <c r="A10" s="16"/>
      <c r="B10" s="3"/>
      <c r="D10" s="16"/>
      <c r="E10" s="3"/>
    </row>
    <row r="11" spans="1:5" ht="14.25" customHeight="1" x14ac:dyDescent="0.2">
      <c r="A11" s="16" t="s">
        <v>46</v>
      </c>
      <c r="B11" s="559"/>
      <c r="D11" s="16" t="s">
        <v>46</v>
      </c>
      <c r="E11" s="654" t="s">
        <v>881</v>
      </c>
    </row>
    <row r="12" spans="1:5" ht="14.25" customHeight="1" x14ac:dyDescent="0.2">
      <c r="A12" s="16" t="s">
        <v>47</v>
      </c>
      <c r="B12" s="110"/>
      <c r="D12" s="16" t="s">
        <v>47</v>
      </c>
      <c r="E12" s="110"/>
    </row>
    <row r="13" spans="1:5" ht="14.25" customHeight="1" x14ac:dyDescent="0.2">
      <c r="A13" s="16"/>
      <c r="B13" s="111"/>
      <c r="D13" s="16"/>
      <c r="E13" s="111"/>
    </row>
    <row r="14" spans="1:5" ht="14.25" customHeight="1" x14ac:dyDescent="0.2">
      <c r="A14" s="16"/>
      <c r="B14" s="112"/>
      <c r="D14" s="16"/>
      <c r="E14" s="112"/>
    </row>
    <row r="15" spans="1:5" ht="14.25" customHeight="1" x14ac:dyDescent="0.2">
      <c r="A15" s="16"/>
      <c r="B15" s="3"/>
      <c r="D15" s="16"/>
      <c r="E15" s="3"/>
    </row>
    <row r="16" spans="1:5" ht="14.25" customHeight="1" x14ac:dyDescent="0.25">
      <c r="A16" s="15" t="s">
        <v>48</v>
      </c>
      <c r="B16" s="122">
        <v>2013</v>
      </c>
      <c r="D16" s="15" t="s">
        <v>48</v>
      </c>
      <c r="E16" s="658" t="s">
        <v>851</v>
      </c>
    </row>
    <row r="17" spans="1:5" ht="14.25" customHeight="1" x14ac:dyDescent="0.25">
      <c r="A17" s="15" t="s">
        <v>49</v>
      </c>
      <c r="B17" s="122">
        <v>2012</v>
      </c>
      <c r="D17" s="15" t="s">
        <v>49</v>
      </c>
      <c r="E17" s="658" t="s">
        <v>852</v>
      </c>
    </row>
    <row r="18" spans="1:5" ht="14.25" customHeight="1" x14ac:dyDescent="0.25">
      <c r="A18" s="15" t="s">
        <v>50</v>
      </c>
      <c r="B18" s="121">
        <v>41639</v>
      </c>
      <c r="D18" s="15" t="s">
        <v>50</v>
      </c>
      <c r="E18" s="659" t="s">
        <v>50</v>
      </c>
    </row>
    <row r="19" spans="1:5" ht="14.25" customHeight="1" x14ac:dyDescent="0.25">
      <c r="A19" s="15" t="s">
        <v>51</v>
      </c>
      <c r="B19" s="121">
        <v>41274</v>
      </c>
      <c r="D19" s="15" t="s">
        <v>51</v>
      </c>
      <c r="E19" s="659" t="s">
        <v>51</v>
      </c>
    </row>
    <row r="20" spans="1:5" ht="14.25" customHeight="1" x14ac:dyDescent="0.25">
      <c r="A20" s="15"/>
      <c r="B20" s="3"/>
      <c r="D20" s="15"/>
      <c r="E20" s="3"/>
    </row>
    <row r="21" spans="1:5" ht="14.25" customHeight="1" x14ac:dyDescent="0.25">
      <c r="A21" s="15" t="s">
        <v>52</v>
      </c>
      <c r="B21" s="121" t="s">
        <v>3</v>
      </c>
      <c r="D21" s="15" t="s">
        <v>52</v>
      </c>
      <c r="E21" s="121" t="s">
        <v>3</v>
      </c>
    </row>
    <row r="22" spans="1:5" ht="14.25" customHeight="1" x14ac:dyDescent="0.25">
      <c r="A22" s="15" t="s">
        <v>53</v>
      </c>
      <c r="B22" s="121" t="s">
        <v>427</v>
      </c>
      <c r="D22" s="15" t="s">
        <v>53</v>
      </c>
      <c r="E22" s="121" t="s">
        <v>427</v>
      </c>
    </row>
    <row r="23" spans="1:5" ht="14.25" customHeight="1" x14ac:dyDescent="0.25">
      <c r="A23" s="15"/>
      <c r="B23" s="3"/>
      <c r="D23" s="15"/>
      <c r="E23" s="3"/>
    </row>
    <row r="24" spans="1:5" ht="14.25" customHeight="1" x14ac:dyDescent="0.2">
      <c r="A24" s="16" t="s">
        <v>54</v>
      </c>
      <c r="B24" s="109"/>
      <c r="D24" s="16" t="s">
        <v>54</v>
      </c>
      <c r="E24" s="109"/>
    </row>
    <row r="25" spans="1:5" ht="15" x14ac:dyDescent="0.2">
      <c r="A25" s="16"/>
      <c r="B25" s="3"/>
      <c r="D25" s="16"/>
      <c r="E25" s="3"/>
    </row>
    <row r="26" spans="1:5" ht="15" x14ac:dyDescent="0.2">
      <c r="A26" s="16" t="s">
        <v>55</v>
      </c>
      <c r="B26" s="529"/>
      <c r="D26" s="16" t="s">
        <v>55</v>
      </c>
      <c r="E26" s="529"/>
    </row>
    <row r="27" spans="1:5" ht="14.25" customHeight="1" x14ac:dyDescent="0.2">
      <c r="A27" s="17"/>
      <c r="B27" s="3"/>
      <c r="D27" s="17"/>
      <c r="E27" s="3"/>
    </row>
    <row r="28" spans="1:5" ht="14.25" customHeight="1" x14ac:dyDescent="0.2">
      <c r="A28" s="17"/>
      <c r="B28" s="3"/>
      <c r="D28" s="17"/>
      <c r="E28" s="3"/>
    </row>
    <row r="29" spans="1:5" ht="14.25" customHeight="1" x14ac:dyDescent="0.2">
      <c r="A29" s="17"/>
      <c r="B29" s="3"/>
      <c r="D29" s="17"/>
      <c r="E29" s="3"/>
    </row>
    <row r="30" spans="1:5" ht="14.25" customHeight="1" x14ac:dyDescent="0.25">
      <c r="A30" s="5" t="s">
        <v>927</v>
      </c>
      <c r="B30" s="6"/>
      <c r="D30" s="615" t="s">
        <v>846</v>
      </c>
      <c r="E30" s="6"/>
    </row>
    <row r="31" spans="1:5" ht="15" x14ac:dyDescent="0.25">
      <c r="A31" s="5"/>
      <c r="B31" s="6"/>
      <c r="D31" s="5"/>
      <c r="E31" s="6"/>
    </row>
    <row r="32" spans="1:5" ht="15" x14ac:dyDescent="0.25">
      <c r="A32" s="5" t="s">
        <v>928</v>
      </c>
      <c r="B32" s="6"/>
      <c r="D32" s="615" t="s">
        <v>845</v>
      </c>
      <c r="E32" s="6"/>
    </row>
    <row r="33" spans="1:5" x14ac:dyDescent="0.2">
      <c r="A33" s="6"/>
      <c r="B33" s="6"/>
      <c r="D33" s="6"/>
      <c r="E33" s="6"/>
    </row>
    <row r="34" spans="1:5" x14ac:dyDescent="0.2">
      <c r="A34" s="6"/>
      <c r="B34" s="6"/>
      <c r="D34" s="6"/>
      <c r="E34" s="6"/>
    </row>
    <row r="35" spans="1:5" x14ac:dyDescent="0.2">
      <c r="A35" s="6"/>
      <c r="B35" s="18"/>
      <c r="D35" s="6"/>
      <c r="E35" s="18"/>
    </row>
    <row r="36" spans="1:5" ht="14.25" x14ac:dyDescent="0.2">
      <c r="A36" s="6"/>
      <c r="B36" s="103"/>
      <c r="D36" s="6"/>
      <c r="E36" s="103"/>
    </row>
  </sheetData>
  <phoneticPr fontId="0" type="noConversion"/>
  <hyperlinks>
    <hyperlink ref="D30" location="Pielik_metodes!A1" tooltip="Pielietotās metodes" display="pielietotās metodes"/>
    <hyperlink ref="D31" location="NA!A1" tooltip="Peļņas vai zaudējumu aprēķins" display="peļņas vai zaudējumu aprēķins"/>
    <hyperlink ref="D32" location="Pielik_metodes!A1" tooltip="Pielietotās metodes" display="pielietotās metodes"/>
  </hyperlinks>
  <printOptions horizontalCentered="1" gridLinesSet="0"/>
  <pageMargins left="1.1811023622047245" right="0.59055118110236227" top="0.78740157480314965" bottom="0.98425196850393704" header="0.51181102362204722" footer="0.51181102362204722"/>
  <pageSetup scale="98" orientation="portrait" blackAndWhite="1" horizontalDpi="1200" verticalDpi="1200" r:id="rId1"/>
  <headerFooter alignWithMargins="0">
    <oddFooter>&amp;C&amp;"Times New Roman,Обычный"2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O49"/>
  <sheetViews>
    <sheetView workbookViewId="0">
      <selection activeCell="C51" sqref="C51"/>
    </sheetView>
  </sheetViews>
  <sheetFormatPr defaultRowHeight="12.75" x14ac:dyDescent="0.2"/>
  <cols>
    <col min="1" max="1" width="3.5703125" style="149" customWidth="1"/>
    <col min="2" max="2" width="21.42578125" style="149" customWidth="1"/>
    <col min="3" max="3" width="24.5703125" style="149" customWidth="1"/>
    <col min="4" max="4" width="39.85546875" style="149" customWidth="1"/>
    <col min="5" max="5" width="12.42578125" style="149" customWidth="1"/>
    <col min="6" max="16384" width="9.140625" style="149"/>
  </cols>
  <sheetData>
    <row r="1" spans="2:15" x14ac:dyDescent="0.2">
      <c r="E1" s="619" t="s">
        <v>855</v>
      </c>
      <c r="F1" s="619"/>
      <c r="G1" s="619"/>
      <c r="H1" s="619"/>
      <c r="I1" s="619"/>
      <c r="J1" s="619"/>
      <c r="K1" s="619"/>
    </row>
    <row r="2" spans="2:15" x14ac:dyDescent="0.2">
      <c r="B2" s="152" t="s">
        <v>929</v>
      </c>
    </row>
    <row r="4" spans="2:15" ht="12.75" customHeight="1" x14ac:dyDescent="0.2">
      <c r="B4" s="663" t="s">
        <v>56</v>
      </c>
      <c r="C4" s="665" t="s">
        <v>174</v>
      </c>
      <c r="D4" s="665" t="s">
        <v>57</v>
      </c>
      <c r="E4" s="663" t="s">
        <v>41</v>
      </c>
      <c r="F4" s="662" t="s">
        <v>58</v>
      </c>
    </row>
    <row r="5" spans="2:15" x14ac:dyDescent="0.2">
      <c r="B5" s="664"/>
      <c r="C5" s="665"/>
      <c r="D5" s="665"/>
      <c r="E5" s="664"/>
      <c r="F5" s="662"/>
    </row>
    <row r="6" spans="2:15" x14ac:dyDescent="0.2">
      <c r="B6" s="220"/>
      <c r="C6" s="219"/>
      <c r="D6" s="219"/>
      <c r="E6" s="220" t="s">
        <v>175</v>
      </c>
      <c r="F6" s="230"/>
      <c r="G6" s="149" t="s">
        <v>441</v>
      </c>
      <c r="L6" s="619" t="s">
        <v>931</v>
      </c>
      <c r="M6" s="619"/>
      <c r="N6" s="619"/>
      <c r="O6" s="619"/>
    </row>
    <row r="7" spans="2:15" ht="15" customHeight="1" x14ac:dyDescent="0.2">
      <c r="B7" s="219"/>
      <c r="C7" s="219"/>
      <c r="D7" s="219"/>
      <c r="E7" s="220" t="s">
        <v>175</v>
      </c>
      <c r="F7" s="231">
        <v>100</v>
      </c>
    </row>
    <row r="8" spans="2:15" ht="17.25" customHeight="1" x14ac:dyDescent="0.2">
      <c r="B8" s="221"/>
      <c r="C8" s="222"/>
      <c r="D8" s="223"/>
      <c r="E8" s="219" t="s">
        <v>176</v>
      </c>
      <c r="F8" s="231">
        <v>100</v>
      </c>
    </row>
    <row r="9" spans="2:15" ht="15.75" customHeight="1" x14ac:dyDescent="0.2">
      <c r="B9" s="221"/>
      <c r="C9" s="222"/>
      <c r="D9" s="224"/>
      <c r="E9" s="223" t="s">
        <v>177</v>
      </c>
      <c r="F9" s="231">
        <v>100</v>
      </c>
    </row>
    <row r="10" spans="2:15" ht="17.25" customHeight="1" x14ac:dyDescent="0.2">
      <c r="B10" s="225"/>
      <c r="C10" s="224"/>
      <c r="D10" s="224"/>
      <c r="E10" s="223" t="s">
        <v>177</v>
      </c>
      <c r="F10" s="231">
        <v>100</v>
      </c>
    </row>
    <row r="11" spans="2:15" ht="18" customHeight="1" x14ac:dyDescent="0.2">
      <c r="B11" s="226"/>
      <c r="C11" s="224"/>
      <c r="D11" s="223"/>
      <c r="E11" s="223" t="s">
        <v>178</v>
      </c>
      <c r="F11" s="231">
        <v>100</v>
      </c>
    </row>
    <row r="12" spans="2:15" ht="16.5" customHeight="1" x14ac:dyDescent="0.2">
      <c r="B12" s="225"/>
      <c r="C12" s="224"/>
      <c r="D12" s="224"/>
      <c r="E12" s="223" t="s">
        <v>179</v>
      </c>
      <c r="F12" s="231">
        <v>100</v>
      </c>
    </row>
    <row r="13" spans="2:15" ht="18" customHeight="1" x14ac:dyDescent="0.2">
      <c r="B13" s="225"/>
      <c r="C13" s="224"/>
      <c r="D13" s="224"/>
      <c r="E13" s="223" t="s">
        <v>180</v>
      </c>
      <c r="F13" s="231">
        <v>100</v>
      </c>
    </row>
    <row r="14" spans="2:15" ht="24.75" customHeight="1" x14ac:dyDescent="0.2">
      <c r="B14" s="225"/>
      <c r="C14" s="227"/>
      <c r="D14" s="224"/>
      <c r="E14" s="223" t="s">
        <v>177</v>
      </c>
      <c r="F14" s="231">
        <v>100</v>
      </c>
    </row>
    <row r="15" spans="2:15" ht="18" customHeight="1" x14ac:dyDescent="0.2">
      <c r="B15" s="225"/>
      <c r="C15" s="227"/>
      <c r="D15" s="223"/>
      <c r="E15" s="223" t="s">
        <v>181</v>
      </c>
      <c r="F15" s="231">
        <v>100</v>
      </c>
    </row>
    <row r="16" spans="2:15" ht="26.25" customHeight="1" x14ac:dyDescent="0.2">
      <c r="B16" s="225"/>
      <c r="C16" s="224"/>
      <c r="D16" s="224"/>
      <c r="E16" s="223" t="s">
        <v>177</v>
      </c>
      <c r="F16" s="231">
        <v>100</v>
      </c>
    </row>
    <row r="17" spans="2:6" ht="24.75" customHeight="1" x14ac:dyDescent="0.2">
      <c r="B17" s="228"/>
      <c r="C17" s="228"/>
      <c r="D17" s="229"/>
      <c r="E17" s="223" t="s">
        <v>177</v>
      </c>
      <c r="F17" s="231">
        <v>100</v>
      </c>
    </row>
    <row r="18" spans="2:6" ht="24.75" customHeight="1" x14ac:dyDescent="0.2">
      <c r="B18" s="228"/>
      <c r="C18" s="228"/>
      <c r="D18" s="229"/>
      <c r="E18" s="223" t="s">
        <v>177</v>
      </c>
      <c r="F18" s="231">
        <v>100</v>
      </c>
    </row>
    <row r="19" spans="2:6" ht="24.75" customHeight="1" x14ac:dyDescent="0.2">
      <c r="B19" s="228"/>
      <c r="C19" s="228"/>
      <c r="D19" s="229"/>
      <c r="E19" s="223" t="s">
        <v>177</v>
      </c>
      <c r="F19" s="231">
        <v>100</v>
      </c>
    </row>
    <row r="20" spans="2:6" x14ac:dyDescent="0.2">
      <c r="B20" s="150"/>
      <c r="C20" s="150"/>
      <c r="D20" s="151"/>
    </row>
    <row r="22" spans="2:6" x14ac:dyDescent="0.2">
      <c r="B22" s="195" t="s">
        <v>930</v>
      </c>
    </row>
    <row r="23" spans="2:6" x14ac:dyDescent="0.2">
      <c r="B23" s="195"/>
    </row>
    <row r="24" spans="2:6" x14ac:dyDescent="0.2">
      <c r="B24" s="663" t="s">
        <v>182</v>
      </c>
      <c r="C24" s="665" t="s">
        <v>174</v>
      </c>
      <c r="D24" s="665" t="s">
        <v>57</v>
      </c>
      <c r="E24" s="663" t="s">
        <v>41</v>
      </c>
    </row>
    <row r="25" spans="2:6" x14ac:dyDescent="0.2">
      <c r="B25" s="664"/>
      <c r="C25" s="665"/>
      <c r="D25" s="665"/>
      <c r="E25" s="664"/>
    </row>
    <row r="26" spans="2:6" x14ac:dyDescent="0.2">
      <c r="B26" s="239"/>
      <c r="C26" s="230"/>
      <c r="D26" s="230"/>
      <c r="E26" s="230" t="s">
        <v>183</v>
      </c>
      <c r="F26" s="240" t="s">
        <v>185</v>
      </c>
    </row>
    <row r="27" spans="2:6" x14ac:dyDescent="0.2">
      <c r="B27" s="225"/>
      <c r="C27" s="224"/>
      <c r="D27" s="224"/>
      <c r="E27" s="223" t="s">
        <v>183</v>
      </c>
    </row>
    <row r="28" spans="2:6" x14ac:dyDescent="0.2">
      <c r="B28" s="225"/>
      <c r="C28" s="224"/>
      <c r="D28" s="223"/>
      <c r="E28" s="223" t="s">
        <v>184</v>
      </c>
    </row>
    <row r="29" spans="2:6" x14ac:dyDescent="0.2">
      <c r="B29" s="225"/>
      <c r="C29" s="222"/>
      <c r="D29" s="224"/>
      <c r="E29" s="223" t="s">
        <v>186</v>
      </c>
    </row>
    <row r="30" spans="2:6" x14ac:dyDescent="0.2">
      <c r="B30" s="225"/>
      <c r="C30" s="224"/>
      <c r="D30" s="223"/>
      <c r="E30" s="223" t="s">
        <v>187</v>
      </c>
    </row>
    <row r="31" spans="2:6" x14ac:dyDescent="0.2">
      <c r="B31" s="225"/>
      <c r="C31" s="224"/>
      <c r="D31" s="224"/>
      <c r="E31" s="223" t="s">
        <v>188</v>
      </c>
    </row>
    <row r="32" spans="2:6" x14ac:dyDescent="0.2">
      <c r="B32" s="225"/>
      <c r="C32" s="224"/>
      <c r="D32" s="224"/>
      <c r="E32" s="223" t="s">
        <v>186</v>
      </c>
    </row>
    <row r="33" spans="2:7" x14ac:dyDescent="0.2">
      <c r="B33" s="225"/>
      <c r="C33" s="222"/>
      <c r="D33" s="224"/>
      <c r="E33" s="223" t="s">
        <v>177</v>
      </c>
    </row>
    <row r="34" spans="2:7" x14ac:dyDescent="0.2">
      <c r="B34" s="221"/>
      <c r="C34" s="224"/>
      <c r="D34" s="224"/>
      <c r="E34" s="223" t="s">
        <v>189</v>
      </c>
    </row>
    <row r="35" spans="2:7" x14ac:dyDescent="0.2">
      <c r="B35" s="221"/>
      <c r="C35" s="222"/>
      <c r="D35" s="223"/>
      <c r="E35" s="219" t="s">
        <v>190</v>
      </c>
    </row>
    <row r="36" spans="2:7" x14ac:dyDescent="0.2">
      <c r="B36" s="221"/>
      <c r="C36" s="219"/>
      <c r="D36" s="223"/>
      <c r="E36" s="219" t="s">
        <v>191</v>
      </c>
    </row>
    <row r="37" spans="2:7" x14ac:dyDescent="0.2">
      <c r="B37" s="225"/>
      <c r="C37" s="219"/>
      <c r="D37" s="223"/>
      <c r="E37" s="223" t="s">
        <v>192</v>
      </c>
    </row>
    <row r="38" spans="2:7" x14ac:dyDescent="0.2">
      <c r="B38" s="225"/>
      <c r="C38" s="222"/>
      <c r="D38" s="224"/>
      <c r="E38" s="223" t="s">
        <v>193</v>
      </c>
    </row>
    <row r="39" spans="2:7" x14ac:dyDescent="0.2">
      <c r="B39" s="232"/>
      <c r="C39" s="233"/>
      <c r="D39" s="234"/>
      <c r="E39" s="238" t="s">
        <v>194</v>
      </c>
    </row>
    <row r="40" spans="2:7" x14ac:dyDescent="0.2">
      <c r="B40" s="235"/>
      <c r="C40" s="235"/>
      <c r="D40" s="236"/>
      <c r="E40" s="237" t="s">
        <v>195</v>
      </c>
    </row>
    <row r="41" spans="2:7" x14ac:dyDescent="0.2">
      <c r="B41" s="153"/>
      <c r="C41" s="153"/>
    </row>
    <row r="42" spans="2:7" x14ac:dyDescent="0.2">
      <c r="B42" s="153"/>
      <c r="C42" s="153"/>
    </row>
    <row r="43" spans="2:7" x14ac:dyDescent="0.2">
      <c r="B43" s="149" t="s">
        <v>59</v>
      </c>
    </row>
    <row r="44" spans="2:7" x14ac:dyDescent="0.2">
      <c r="B44" s="149" t="s">
        <v>60</v>
      </c>
    </row>
    <row r="46" spans="2:7" ht="15" x14ac:dyDescent="0.25">
      <c r="C46" s="5"/>
      <c r="G46" s="615" t="s">
        <v>846</v>
      </c>
    </row>
    <row r="47" spans="2:7" ht="15" x14ac:dyDescent="0.25">
      <c r="B47" s="5" t="s">
        <v>932</v>
      </c>
      <c r="C47" s="5"/>
      <c r="G47" s="5"/>
    </row>
    <row r="48" spans="2:7" ht="15" x14ac:dyDescent="0.25">
      <c r="B48" s="5"/>
      <c r="C48" s="5"/>
      <c r="G48" s="615" t="s">
        <v>845</v>
      </c>
    </row>
    <row r="49" spans="2:3" ht="15" x14ac:dyDescent="0.25">
      <c r="B49" s="5" t="s">
        <v>46</v>
      </c>
      <c r="C49" s="11"/>
    </row>
  </sheetData>
  <mergeCells count="9">
    <mergeCell ref="F4:F5"/>
    <mergeCell ref="B24:B25"/>
    <mergeCell ref="C24:C25"/>
    <mergeCell ref="D24:D25"/>
    <mergeCell ref="E24:E25"/>
    <mergeCell ref="B4:B5"/>
    <mergeCell ref="C4:C5"/>
    <mergeCell ref="D4:D5"/>
    <mergeCell ref="E4:E5"/>
  </mergeCells>
  <phoneticPr fontId="41" type="noConversion"/>
  <hyperlinks>
    <hyperlink ref="G46" location="Pielik_metodes!A1" tooltip="Pielietotās metodes" display="pielietotās metodes"/>
    <hyperlink ref="G47" location="NA!A1" tooltip="Peļņas vai zaudējumu aprēķins" display="peļņas vai zaudējumu aprēķins"/>
    <hyperlink ref="G48" location="Pielik_metodes!A1" tooltip="Pielietotās metodes" display="pielietotās metodes"/>
  </hyperlinks>
  <printOptions horizontalCentered="1"/>
  <pageMargins left="1.1811023622047245" right="0.59055118110236227" top="0.78740157480314965" bottom="0.78740157480314965" header="0.51181102362204722" footer="0.51181102362204722"/>
  <pageSetup paperSize="9" orientation="landscape"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30"/>
  <sheetViews>
    <sheetView showGridLines="0" topLeftCell="B1" workbookViewId="0">
      <selection activeCell="E24" sqref="E24"/>
    </sheetView>
  </sheetViews>
  <sheetFormatPr defaultRowHeight="12.75" x14ac:dyDescent="0.2"/>
  <cols>
    <col min="1" max="1" width="86" style="1" customWidth="1"/>
    <col min="2" max="2" width="9.42578125" style="1" customWidth="1"/>
    <col min="3" max="3" width="10.28515625" style="1" customWidth="1"/>
    <col min="4" max="4" width="86" style="1" customWidth="1"/>
    <col min="5" max="16384" width="9.140625" style="1"/>
  </cols>
  <sheetData>
    <row r="1" spans="1:8" ht="14.25" x14ac:dyDescent="0.2">
      <c r="A1" s="113"/>
      <c r="B1" s="666"/>
      <c r="C1" s="666"/>
      <c r="D1" s="620" t="s">
        <v>903</v>
      </c>
    </row>
    <row r="2" spans="1:8" ht="14.25" x14ac:dyDescent="0.2">
      <c r="A2" s="115" t="s">
        <v>61</v>
      </c>
      <c r="D2" s="115" t="s">
        <v>61</v>
      </c>
    </row>
    <row r="3" spans="1:8" ht="15" x14ac:dyDescent="0.25">
      <c r="A3" s="27"/>
      <c r="D3" s="615" t="s">
        <v>854</v>
      </c>
      <c r="F3" s="653" t="s">
        <v>902</v>
      </c>
      <c r="G3" s="653"/>
      <c r="H3" s="653"/>
    </row>
    <row r="4" spans="1:8" ht="14.25" x14ac:dyDescent="0.2">
      <c r="A4" s="10"/>
      <c r="B4" s="4"/>
      <c r="D4" s="10"/>
    </row>
    <row r="5" spans="1:8" ht="15.75" customHeight="1" x14ac:dyDescent="0.2">
      <c r="A5" s="198" t="s">
        <v>62</v>
      </c>
      <c r="D5" s="198" t="s">
        <v>62</v>
      </c>
    </row>
    <row r="6" spans="1:8" ht="30.75" customHeight="1" x14ac:dyDescent="0.2">
      <c r="A6" s="200" t="s">
        <v>626</v>
      </c>
      <c r="D6" s="200"/>
    </row>
    <row r="7" spans="1:8" ht="15.75" customHeight="1" x14ac:dyDescent="0.2">
      <c r="A7" s="198" t="s">
        <v>63</v>
      </c>
      <c r="D7" s="198" t="s">
        <v>63</v>
      </c>
    </row>
    <row r="8" spans="1:8" ht="28.5" customHeight="1" x14ac:dyDescent="0.2">
      <c r="A8" s="199" t="s">
        <v>627</v>
      </c>
      <c r="D8" s="199"/>
    </row>
    <row r="9" spans="1:8" ht="15.75" customHeight="1" x14ac:dyDescent="0.2">
      <c r="A9" s="198" t="s">
        <v>64</v>
      </c>
      <c r="D9" s="198" t="s">
        <v>64</v>
      </c>
    </row>
    <row r="10" spans="1:8" ht="30" customHeight="1" x14ac:dyDescent="0.2">
      <c r="A10" s="199"/>
      <c r="D10" s="199"/>
    </row>
    <row r="11" spans="1:8" ht="15.75" customHeight="1" x14ac:dyDescent="0.2">
      <c r="A11" s="198" t="s">
        <v>65</v>
      </c>
      <c r="D11" s="198" t="s">
        <v>65</v>
      </c>
    </row>
    <row r="12" spans="1:8" ht="86.1" customHeight="1" x14ac:dyDescent="0.2">
      <c r="A12" s="199" t="s">
        <v>661</v>
      </c>
      <c r="D12" s="199"/>
    </row>
    <row r="13" spans="1:8" ht="16.5" customHeight="1" x14ac:dyDescent="0.2">
      <c r="A13" s="198" t="s">
        <v>66</v>
      </c>
      <c r="D13" s="198" t="s">
        <v>66</v>
      </c>
    </row>
    <row r="14" spans="1:8" ht="31.5" customHeight="1" x14ac:dyDescent="0.2">
      <c r="A14" s="199" t="s">
        <v>650</v>
      </c>
      <c r="D14" s="199"/>
    </row>
    <row r="15" spans="1:8" ht="17.25" customHeight="1" x14ac:dyDescent="0.2">
      <c r="A15" s="198" t="s">
        <v>67</v>
      </c>
      <c r="D15" s="198" t="s">
        <v>67</v>
      </c>
    </row>
    <row r="16" spans="1:8" ht="31.5" customHeight="1" x14ac:dyDescent="0.2">
      <c r="A16" s="199" t="s">
        <v>643</v>
      </c>
      <c r="D16" s="199"/>
    </row>
    <row r="17" spans="1:4" ht="16.5" customHeight="1" x14ac:dyDescent="0.2">
      <c r="A17" s="197" t="s">
        <v>68</v>
      </c>
      <c r="D17" s="197" t="s">
        <v>68</v>
      </c>
    </row>
    <row r="18" spans="1:4" ht="31.5" customHeight="1" x14ac:dyDescent="0.2">
      <c r="A18" s="196"/>
      <c r="D18" s="196"/>
    </row>
    <row r="19" spans="1:4" ht="31.5" x14ac:dyDescent="0.2">
      <c r="A19" s="201" t="s">
        <v>69</v>
      </c>
      <c r="D19" s="201" t="s">
        <v>69</v>
      </c>
    </row>
    <row r="20" spans="1:4" x14ac:dyDescent="0.2">
      <c r="A20" s="199"/>
      <c r="D20" s="199"/>
    </row>
    <row r="21" spans="1:4" ht="15.75" x14ac:dyDescent="0.2">
      <c r="A21" s="201" t="s">
        <v>70</v>
      </c>
      <c r="D21" s="201" t="s">
        <v>70</v>
      </c>
    </row>
    <row r="22" spans="1:4" ht="34.5" customHeight="1" x14ac:dyDescent="0.2">
      <c r="A22" s="199"/>
      <c r="D22" s="199"/>
    </row>
    <row r="23" spans="1:4" ht="31.5" x14ac:dyDescent="0.2">
      <c r="A23" s="201" t="s">
        <v>71</v>
      </c>
      <c r="D23" s="201" t="s">
        <v>71</v>
      </c>
    </row>
    <row r="24" spans="1:4" ht="38.25" customHeight="1" x14ac:dyDescent="0.2">
      <c r="A24" s="202" t="s">
        <v>628</v>
      </c>
      <c r="D24" s="202"/>
    </row>
    <row r="25" spans="1:4" ht="47.25" x14ac:dyDescent="0.2">
      <c r="A25" s="201" t="s">
        <v>72</v>
      </c>
      <c r="D25" s="201" t="s">
        <v>72</v>
      </c>
    </row>
    <row r="26" spans="1:4" ht="33.75" customHeight="1" x14ac:dyDescent="0.2">
      <c r="A26" s="202"/>
      <c r="D26" s="202"/>
    </row>
    <row r="28" spans="1:4" ht="15" x14ac:dyDescent="0.25">
      <c r="A28" s="5" t="s">
        <v>624</v>
      </c>
      <c r="B28" s="5"/>
      <c r="D28" s="615" t="s">
        <v>846</v>
      </c>
    </row>
    <row r="29" spans="1:4" ht="15" x14ac:dyDescent="0.25">
      <c r="A29" s="5"/>
      <c r="B29" s="5"/>
      <c r="D29" s="5"/>
    </row>
    <row r="30" spans="1:4" ht="15" x14ac:dyDescent="0.25">
      <c r="A30" s="5" t="s">
        <v>660</v>
      </c>
      <c r="B30" s="5"/>
      <c r="D30" s="615" t="s">
        <v>845</v>
      </c>
    </row>
  </sheetData>
  <mergeCells count="1">
    <mergeCell ref="B1:C1"/>
  </mergeCells>
  <phoneticPr fontId="0" type="noConversion"/>
  <hyperlinks>
    <hyperlink ref="D28" location="Pielik_metodes!A1" tooltip="Pielietotās metodes" display="pielietotās metodes"/>
    <hyperlink ref="D29" location="NA!A1" tooltip="Peļņas vai zaudējumu aprēķins" display="peļņas vai zaudējumu aprēķins"/>
    <hyperlink ref="D30" location="Pielik_metodes!A1" tooltip="Pielietotās metodes" display="pielietotās metodes"/>
    <hyperlink ref="D3" location="Pielik_metodes!A1" tooltip="Pielietotās metodes" display="pielietotās metodes"/>
  </hyperlinks>
  <printOptions horizontalCentered="1" gridLinesSet="0"/>
  <pageMargins left="1.1811023622047245" right="0.59055118110236227" top="0.78740157480314965" bottom="0.98425196850393704" header="0.51181102362204722" footer="0.51181102362204722"/>
  <pageSetup orientation="portrait" blackAndWhite="1" horizontalDpi="1200" verticalDpi="1200" r:id="rId1"/>
  <headerFooter alignWithMargins="0">
    <oddFooter>&amp;C&amp;"Times New Roman,Обычный"4</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141"/>
  <sheetViews>
    <sheetView zoomScale="70" zoomScaleNormal="70" workbookViewId="0">
      <pane xSplit="8" ySplit="11" topLeftCell="I12" activePane="bottomRight" state="frozen"/>
      <selection pane="topRight" activeCell="J1" sqref="J1"/>
      <selection pane="bottomLeft" activeCell="A12" sqref="A12"/>
      <selection pane="bottomRight" activeCell="D137" sqref="D137"/>
    </sheetView>
  </sheetViews>
  <sheetFormatPr defaultRowHeight="12.75" outlineLevelCol="2" x14ac:dyDescent="0.2"/>
  <cols>
    <col min="1" max="1" width="8.7109375" customWidth="1"/>
    <col min="2" max="2" width="55.5703125" customWidth="1" outlineLevel="1"/>
    <col min="3" max="3" width="11.85546875" customWidth="1" outlineLevel="1"/>
    <col min="4" max="4" width="13.42578125" customWidth="1" outlineLevel="1"/>
    <col min="5" max="5" width="2.85546875" customWidth="1"/>
    <col min="6" max="6" width="43.85546875" bestFit="1" customWidth="1"/>
    <col min="8" max="8" width="14.140625" customWidth="1"/>
    <col min="9" max="9" width="12.42578125" customWidth="1" outlineLevel="1"/>
    <col min="10" max="10" width="10.85546875" bestFit="1" customWidth="1" outlineLevel="1"/>
    <col min="11" max="12" width="11.5703125" bestFit="1" customWidth="1" outlineLevel="1"/>
    <col min="13" max="14" width="10.42578125" bestFit="1" customWidth="1" outlineLevel="1"/>
    <col min="15" max="17" width="9.85546875" bestFit="1" customWidth="1" outlineLevel="1"/>
    <col min="18" max="18" width="7.7109375" bestFit="1" customWidth="1" outlineLevel="1"/>
    <col min="19" max="19" width="3" customWidth="1" outlineLevel="1"/>
    <col min="20" max="42" width="3" hidden="1" customWidth="1" outlineLevel="2"/>
    <col min="43" max="43" width="3" customWidth="1" outlineLevel="1" collapsed="1"/>
    <col min="44" max="44" width="5.5703125" customWidth="1"/>
    <col min="45" max="45" width="16.7109375" style="481" customWidth="1"/>
    <col min="46" max="16384" width="9.140625" style="481"/>
  </cols>
  <sheetData>
    <row r="1" spans="1:46" ht="8.25" customHeight="1" x14ac:dyDescent="0.2">
      <c r="A1" s="176"/>
      <c r="F1">
        <v>1</v>
      </c>
      <c r="G1">
        <f>F1+1</f>
        <v>2</v>
      </c>
      <c r="H1">
        <f t="shared" ref="H1:AS1" si="0">G1+1</f>
        <v>3</v>
      </c>
      <c r="I1">
        <f t="shared" si="0"/>
        <v>4</v>
      </c>
      <c r="J1">
        <f t="shared" si="0"/>
        <v>5</v>
      </c>
      <c r="K1">
        <f t="shared" si="0"/>
        <v>6</v>
      </c>
      <c r="L1">
        <f t="shared" si="0"/>
        <v>7</v>
      </c>
      <c r="M1">
        <f t="shared" si="0"/>
        <v>8</v>
      </c>
      <c r="N1">
        <f t="shared" si="0"/>
        <v>9</v>
      </c>
      <c r="O1">
        <f t="shared" si="0"/>
        <v>10</v>
      </c>
      <c r="P1">
        <f t="shared" si="0"/>
        <v>11</v>
      </c>
      <c r="Q1">
        <f t="shared" si="0"/>
        <v>12</v>
      </c>
      <c r="R1">
        <f t="shared" si="0"/>
        <v>13</v>
      </c>
      <c r="S1">
        <f t="shared" si="0"/>
        <v>14</v>
      </c>
      <c r="T1">
        <f t="shared" si="0"/>
        <v>15</v>
      </c>
      <c r="U1">
        <f t="shared" si="0"/>
        <v>16</v>
      </c>
      <c r="V1">
        <f t="shared" si="0"/>
        <v>17</v>
      </c>
      <c r="W1">
        <f t="shared" si="0"/>
        <v>18</v>
      </c>
      <c r="X1">
        <f t="shared" si="0"/>
        <v>19</v>
      </c>
      <c r="Y1">
        <f t="shared" si="0"/>
        <v>20</v>
      </c>
      <c r="Z1">
        <f t="shared" si="0"/>
        <v>21</v>
      </c>
      <c r="AA1">
        <f t="shared" si="0"/>
        <v>22</v>
      </c>
      <c r="AB1">
        <f t="shared" si="0"/>
        <v>23</v>
      </c>
      <c r="AC1">
        <f t="shared" si="0"/>
        <v>24</v>
      </c>
      <c r="AD1">
        <f t="shared" si="0"/>
        <v>25</v>
      </c>
      <c r="AE1">
        <f t="shared" si="0"/>
        <v>26</v>
      </c>
      <c r="AF1">
        <f t="shared" si="0"/>
        <v>27</v>
      </c>
      <c r="AG1">
        <f t="shared" si="0"/>
        <v>28</v>
      </c>
      <c r="AH1">
        <f t="shared" si="0"/>
        <v>29</v>
      </c>
      <c r="AI1">
        <f t="shared" si="0"/>
        <v>30</v>
      </c>
      <c r="AJ1">
        <f t="shared" si="0"/>
        <v>31</v>
      </c>
      <c r="AK1">
        <f t="shared" si="0"/>
        <v>32</v>
      </c>
      <c r="AL1">
        <f t="shared" si="0"/>
        <v>33</v>
      </c>
      <c r="AM1">
        <f t="shared" si="0"/>
        <v>34</v>
      </c>
      <c r="AN1">
        <f t="shared" si="0"/>
        <v>35</v>
      </c>
      <c r="AO1">
        <f t="shared" si="0"/>
        <v>36</v>
      </c>
      <c r="AP1">
        <f t="shared" si="0"/>
        <v>37</v>
      </c>
      <c r="AQ1">
        <f t="shared" si="0"/>
        <v>38</v>
      </c>
      <c r="AR1">
        <f t="shared" si="0"/>
        <v>39</v>
      </c>
      <c r="AS1">
        <f t="shared" si="0"/>
        <v>40</v>
      </c>
    </row>
    <row r="2" spans="1:46" x14ac:dyDescent="0.2">
      <c r="A2" s="456" t="s">
        <v>563</v>
      </c>
    </row>
    <row r="3" spans="1:46" x14ac:dyDescent="0.2">
      <c r="A3" s="455" t="s">
        <v>564</v>
      </c>
    </row>
    <row r="4" spans="1:46" x14ac:dyDescent="0.2">
      <c r="A4" s="455"/>
    </row>
    <row r="5" spans="1:46" x14ac:dyDescent="0.2">
      <c r="A5" s="458" t="s">
        <v>571</v>
      </c>
    </row>
    <row r="6" spans="1:46" x14ac:dyDescent="0.2">
      <c r="A6" s="459" t="s">
        <v>570</v>
      </c>
    </row>
    <row r="7" spans="1:46" x14ac:dyDescent="0.2">
      <c r="A7" s="504" t="s">
        <v>582</v>
      </c>
    </row>
    <row r="9" spans="1:46" x14ac:dyDescent="0.2">
      <c r="A9" s="176" t="s">
        <v>561</v>
      </c>
      <c r="AS9"/>
    </row>
    <row r="10" spans="1:46" x14ac:dyDescent="0.2">
      <c r="B10" s="667" t="s">
        <v>566</v>
      </c>
      <c r="C10" s="667"/>
      <c r="D10" s="667"/>
      <c r="F10" s="668" t="s">
        <v>567</v>
      </c>
      <c r="G10" s="667"/>
      <c r="H10" s="669"/>
      <c r="I10" s="493" t="s">
        <v>579</v>
      </c>
      <c r="J10" s="494"/>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94"/>
      <c r="AL10" s="494"/>
      <c r="AM10" s="494"/>
      <c r="AN10" s="494"/>
      <c r="AO10" s="494"/>
      <c r="AP10" s="494"/>
      <c r="AQ10" s="494"/>
      <c r="AR10" s="494"/>
    </row>
    <row r="11" spans="1:46" s="492" customFormat="1" ht="25.5" x14ac:dyDescent="0.2">
      <c r="A11" s="488"/>
      <c r="B11" s="489" t="s">
        <v>560</v>
      </c>
      <c r="C11" s="489" t="s">
        <v>565</v>
      </c>
      <c r="D11" s="489" t="s">
        <v>283</v>
      </c>
      <c r="E11"/>
      <c r="F11" s="490"/>
      <c r="G11" s="489"/>
      <c r="H11" s="495" t="s">
        <v>580</v>
      </c>
      <c r="I11" s="489">
        <v>1</v>
      </c>
      <c r="J11" s="489">
        <v>2</v>
      </c>
      <c r="K11" s="489">
        <v>3</v>
      </c>
      <c r="L11" s="489">
        <v>4</v>
      </c>
      <c r="M11" s="489">
        <v>5</v>
      </c>
      <c r="N11" s="489">
        <v>6</v>
      </c>
      <c r="O11" s="489">
        <v>7</v>
      </c>
      <c r="P11" s="489">
        <v>8</v>
      </c>
      <c r="Q11" s="489">
        <v>9</v>
      </c>
      <c r="R11" s="489">
        <v>10</v>
      </c>
      <c r="S11" s="489">
        <v>11</v>
      </c>
      <c r="T11" s="489">
        <v>12</v>
      </c>
      <c r="U11" s="489">
        <v>13</v>
      </c>
      <c r="V11" s="489">
        <v>14</v>
      </c>
      <c r="W11" s="489">
        <v>15</v>
      </c>
      <c r="X11" s="489">
        <v>16</v>
      </c>
      <c r="Y11" s="489">
        <v>17</v>
      </c>
      <c r="Z11" s="489">
        <v>18</v>
      </c>
      <c r="AA11" s="489">
        <v>19</v>
      </c>
      <c r="AB11" s="489">
        <v>20</v>
      </c>
      <c r="AC11" s="489">
        <v>21</v>
      </c>
      <c r="AD11" s="489">
        <v>22</v>
      </c>
      <c r="AE11" s="489">
        <v>23</v>
      </c>
      <c r="AF11" s="489">
        <v>24</v>
      </c>
      <c r="AG11" s="489">
        <v>25</v>
      </c>
      <c r="AH11" s="489">
        <v>26</v>
      </c>
      <c r="AI11" s="489">
        <v>27</v>
      </c>
      <c r="AJ11" s="489">
        <v>28</v>
      </c>
      <c r="AK11" s="489">
        <v>29</v>
      </c>
      <c r="AL11" s="489">
        <v>30</v>
      </c>
      <c r="AM11" s="489">
        <v>31</v>
      </c>
      <c r="AN11" s="489">
        <v>32</v>
      </c>
      <c r="AO11" s="489">
        <v>33</v>
      </c>
      <c r="AP11" s="489">
        <v>34</v>
      </c>
      <c r="AQ11" s="489">
        <v>35</v>
      </c>
      <c r="AR11" s="489"/>
      <c r="AS11" s="491" t="s">
        <v>581</v>
      </c>
      <c r="AT11" s="523" t="s">
        <v>593</v>
      </c>
    </row>
    <row r="12" spans="1:46" s="482" customFormat="1" x14ac:dyDescent="0.2">
      <c r="A12" s="176" t="s">
        <v>458</v>
      </c>
      <c r="B12" s="456" t="s">
        <v>573</v>
      </c>
      <c r="C12" s="176"/>
      <c r="D12" s="176"/>
      <c r="E12"/>
      <c r="F12" s="468"/>
      <c r="G12" s="469"/>
      <c r="H12" s="49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486"/>
      <c r="AT12" s="482" t="s">
        <v>593</v>
      </c>
    </row>
    <row r="13" spans="1:46" s="482" customFormat="1" x14ac:dyDescent="0.2">
      <c r="A13" s="176"/>
      <c r="B13" s="176" t="s">
        <v>460</v>
      </c>
      <c r="C13" s="176"/>
      <c r="D13" s="176"/>
      <c r="E13"/>
      <c r="F13" s="468" t="s">
        <v>92</v>
      </c>
      <c r="G13" s="469"/>
      <c r="H13" s="49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486"/>
      <c r="AT13" s="482" t="s">
        <v>593</v>
      </c>
    </row>
    <row r="14" spans="1:46" x14ac:dyDescent="0.2">
      <c r="B14" t="s">
        <v>94</v>
      </c>
      <c r="C14" t="s">
        <v>459</v>
      </c>
      <c r="D14" s="460"/>
      <c r="F14" s="470" t="s">
        <v>94</v>
      </c>
      <c r="G14" s="471">
        <v>9</v>
      </c>
      <c r="H14" s="497">
        <f>D14</f>
        <v>0</v>
      </c>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c r="AO14" s="485"/>
      <c r="AP14" s="485"/>
      <c r="AQ14" s="485"/>
      <c r="AR14" s="485"/>
      <c r="AS14" s="487">
        <f>SUM(H14:AR14)</f>
        <v>0</v>
      </c>
      <c r="AT14" s="481" t="s">
        <v>593</v>
      </c>
    </row>
    <row r="15" spans="1:46" x14ac:dyDescent="0.2">
      <c r="B15" t="s">
        <v>461</v>
      </c>
      <c r="C15" t="s">
        <v>462</v>
      </c>
      <c r="D15" s="460"/>
      <c r="F15" s="470"/>
      <c r="G15" s="471"/>
      <c r="H15" s="498"/>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487"/>
      <c r="AT15" s="481" t="s">
        <v>593</v>
      </c>
    </row>
    <row r="16" spans="1:46" x14ac:dyDescent="0.2">
      <c r="F16" s="470" t="s">
        <v>95</v>
      </c>
      <c r="G16" s="471">
        <v>9</v>
      </c>
      <c r="H16" s="498"/>
      <c r="I16" s="485"/>
      <c r="J16" s="485"/>
      <c r="K16" s="485"/>
      <c r="L16" s="485"/>
      <c r="M16" s="485">
        <v>7391987</v>
      </c>
      <c r="N16" s="485"/>
      <c r="O16" s="485">
        <v>737404</v>
      </c>
      <c r="P16" s="485">
        <v>-83169</v>
      </c>
      <c r="Q16" s="485"/>
      <c r="R16" s="485"/>
      <c r="S16" s="485"/>
      <c r="T16" s="485"/>
      <c r="U16" s="485"/>
      <c r="V16" s="485"/>
      <c r="W16" s="485"/>
      <c r="X16" s="485"/>
      <c r="Y16" s="485"/>
      <c r="Z16" s="485"/>
      <c r="AA16" s="485"/>
      <c r="AB16" s="485"/>
      <c r="AC16" s="485"/>
      <c r="AD16" s="485"/>
      <c r="AE16" s="485"/>
      <c r="AF16" s="485"/>
      <c r="AG16" s="485"/>
      <c r="AH16" s="485"/>
      <c r="AI16" s="485"/>
      <c r="AJ16" s="485"/>
      <c r="AK16" s="485"/>
      <c r="AL16" s="485"/>
      <c r="AM16" s="485"/>
      <c r="AN16" s="485"/>
      <c r="AO16" s="485"/>
      <c r="AP16" s="485"/>
      <c r="AQ16" s="485"/>
      <c r="AR16" s="485"/>
      <c r="AS16" s="487">
        <f>SUM(H16:AR16)</f>
        <v>8046222</v>
      </c>
      <c r="AT16" s="481" t="s">
        <v>593</v>
      </c>
    </row>
    <row r="17" spans="1:46" x14ac:dyDescent="0.2">
      <c r="B17" t="s">
        <v>201</v>
      </c>
      <c r="C17" t="s">
        <v>463</v>
      </c>
      <c r="D17" s="460">
        <v>4540218</v>
      </c>
      <c r="F17" s="470" t="s">
        <v>96</v>
      </c>
      <c r="G17" s="471">
        <v>9</v>
      </c>
      <c r="H17" s="497">
        <f>D17+D20</f>
        <v>4540218</v>
      </c>
      <c r="I17" s="485"/>
      <c r="J17" s="485"/>
      <c r="K17" s="485"/>
      <c r="L17" s="485"/>
      <c r="M17" s="485">
        <v>-7391987</v>
      </c>
      <c r="N17" s="485"/>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c r="AL17" s="485"/>
      <c r="AM17" s="485"/>
      <c r="AN17" s="485"/>
      <c r="AO17" s="485"/>
      <c r="AP17" s="485"/>
      <c r="AQ17" s="485"/>
      <c r="AR17" s="485"/>
      <c r="AS17" s="487">
        <f>SUM(H17:AR17)</f>
        <v>-2851769</v>
      </c>
      <c r="AT17" s="481" t="s">
        <v>593</v>
      </c>
    </row>
    <row r="18" spans="1:46" x14ac:dyDescent="0.2">
      <c r="F18" s="470" t="s">
        <v>97</v>
      </c>
      <c r="G18" s="471">
        <v>9</v>
      </c>
      <c r="H18" s="498"/>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5"/>
      <c r="AN18" s="485"/>
      <c r="AO18" s="485"/>
      <c r="AP18" s="485"/>
      <c r="AQ18" s="485"/>
      <c r="AR18" s="485"/>
      <c r="AS18" s="487">
        <f>SUM(H18:AR18)</f>
        <v>0</v>
      </c>
      <c r="AT18" s="481" t="s">
        <v>593</v>
      </c>
    </row>
    <row r="19" spans="1:46" x14ac:dyDescent="0.2">
      <c r="F19" s="470" t="s">
        <v>98</v>
      </c>
      <c r="G19" s="471">
        <v>9</v>
      </c>
      <c r="H19" s="498"/>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5"/>
      <c r="AM19" s="485"/>
      <c r="AN19" s="485"/>
      <c r="AO19" s="485"/>
      <c r="AP19" s="485"/>
      <c r="AQ19" s="485"/>
      <c r="AR19" s="485"/>
      <c r="AS19" s="487">
        <f>SUM(H19:AR19)</f>
        <v>0</v>
      </c>
      <c r="AT19" s="481" t="s">
        <v>593</v>
      </c>
    </row>
    <row r="20" spans="1:46" x14ac:dyDescent="0.2">
      <c r="B20" t="s">
        <v>464</v>
      </c>
      <c r="C20" t="s">
        <v>465</v>
      </c>
      <c r="D20" s="460"/>
      <c r="F20" s="470"/>
      <c r="G20" s="471"/>
      <c r="H20" s="498"/>
      <c r="AS20" s="487"/>
      <c r="AT20" s="481" t="s">
        <v>593</v>
      </c>
    </row>
    <row r="21" spans="1:46" x14ac:dyDescent="0.2">
      <c r="F21" s="473" t="s">
        <v>8</v>
      </c>
      <c r="G21" s="471"/>
      <c r="H21" s="498"/>
      <c r="AS21" s="487"/>
      <c r="AT21" s="481" t="s">
        <v>593</v>
      </c>
    </row>
    <row r="22" spans="1:46" x14ac:dyDescent="0.2">
      <c r="F22" s="470"/>
      <c r="G22" s="471"/>
      <c r="H22" s="498"/>
      <c r="AS22" s="487"/>
      <c r="AT22" s="481" t="s">
        <v>593</v>
      </c>
    </row>
    <row r="23" spans="1:46" s="482" customFormat="1" x14ac:dyDescent="0.2">
      <c r="A23" s="176"/>
      <c r="B23" s="176"/>
      <c r="C23" s="176"/>
      <c r="D23" s="176"/>
      <c r="E23"/>
      <c r="F23" s="468" t="s">
        <v>99</v>
      </c>
      <c r="G23" s="469"/>
      <c r="H23" s="49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487"/>
      <c r="AT23" s="482" t="s">
        <v>593</v>
      </c>
    </row>
    <row r="24" spans="1:46" x14ac:dyDescent="0.2">
      <c r="F24" s="470" t="s">
        <v>100</v>
      </c>
      <c r="G24" s="471">
        <v>10</v>
      </c>
      <c r="H24" s="498"/>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5"/>
      <c r="AP24" s="485"/>
      <c r="AQ24" s="485"/>
      <c r="AR24" s="485"/>
      <c r="AS24" s="487">
        <f t="shared" ref="AS24:AS29" si="1">SUM(H24:AR24)</f>
        <v>0</v>
      </c>
      <c r="AT24" s="481" t="s">
        <v>593</v>
      </c>
    </row>
    <row r="25" spans="1:46" x14ac:dyDescent="0.2">
      <c r="B25" t="s">
        <v>466</v>
      </c>
      <c r="C25" t="s">
        <v>467</v>
      </c>
      <c r="D25" s="460"/>
      <c r="F25" s="470" t="s">
        <v>101</v>
      </c>
      <c r="G25" s="471">
        <v>11</v>
      </c>
      <c r="H25" s="497">
        <f>D25</f>
        <v>0</v>
      </c>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5"/>
      <c r="AP25" s="485"/>
      <c r="AQ25" s="485"/>
      <c r="AR25" s="485"/>
      <c r="AS25" s="487">
        <f t="shared" si="1"/>
        <v>0</v>
      </c>
      <c r="AT25" s="481" t="s">
        <v>593</v>
      </c>
    </row>
    <row r="26" spans="1:46" x14ac:dyDescent="0.2">
      <c r="F26" s="470" t="s">
        <v>102</v>
      </c>
      <c r="G26" s="471">
        <v>12</v>
      </c>
      <c r="H26" s="498"/>
      <c r="I26" s="485"/>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5"/>
      <c r="AN26" s="485"/>
      <c r="AO26" s="485"/>
      <c r="AP26" s="485"/>
      <c r="AQ26" s="485"/>
      <c r="AR26" s="485"/>
      <c r="AS26" s="487">
        <f t="shared" si="1"/>
        <v>0</v>
      </c>
      <c r="AT26" s="481" t="s">
        <v>593</v>
      </c>
    </row>
    <row r="27" spans="1:46" x14ac:dyDescent="0.2">
      <c r="F27" s="470" t="s">
        <v>103</v>
      </c>
      <c r="G27" s="471">
        <v>13</v>
      </c>
      <c r="H27" s="498"/>
      <c r="I27" s="485"/>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5"/>
      <c r="AL27" s="485"/>
      <c r="AM27" s="485"/>
      <c r="AN27" s="485"/>
      <c r="AO27" s="485"/>
      <c r="AP27" s="485"/>
      <c r="AQ27" s="485"/>
      <c r="AR27" s="485"/>
      <c r="AS27" s="487">
        <f t="shared" si="1"/>
        <v>0</v>
      </c>
      <c r="AT27" s="481" t="s">
        <v>593</v>
      </c>
    </row>
    <row r="28" spans="1:46" x14ac:dyDescent="0.2">
      <c r="B28" t="s">
        <v>468</v>
      </c>
      <c r="C28" t="s">
        <v>469</v>
      </c>
      <c r="D28" s="460">
        <v>1863252</v>
      </c>
      <c r="F28" s="470" t="s">
        <v>104</v>
      </c>
      <c r="G28" s="471">
        <v>14</v>
      </c>
      <c r="H28" s="497">
        <f>D28</f>
        <v>1863252</v>
      </c>
      <c r="I28" s="485"/>
      <c r="J28" s="485"/>
      <c r="K28" s="485"/>
      <c r="L28" s="485"/>
      <c r="M28" s="485"/>
      <c r="N28" s="485">
        <f>Корректировки!C40</f>
        <v>28634</v>
      </c>
      <c r="O28" s="485"/>
      <c r="P28" s="485"/>
      <c r="Q28" s="485">
        <f>Корректировки!C50</f>
        <v>0</v>
      </c>
      <c r="R28" s="485"/>
      <c r="S28" s="485"/>
      <c r="T28" s="485"/>
      <c r="U28" s="485"/>
      <c r="V28" s="485"/>
      <c r="W28" s="485"/>
      <c r="X28" s="485"/>
      <c r="Y28" s="485"/>
      <c r="Z28" s="485"/>
      <c r="AA28" s="485"/>
      <c r="AB28" s="485"/>
      <c r="AC28" s="485"/>
      <c r="AD28" s="485"/>
      <c r="AE28" s="485"/>
      <c r="AF28" s="485"/>
      <c r="AG28" s="485"/>
      <c r="AH28" s="485"/>
      <c r="AI28" s="485"/>
      <c r="AJ28" s="485"/>
      <c r="AK28" s="485"/>
      <c r="AL28" s="485"/>
      <c r="AM28" s="485"/>
      <c r="AN28" s="485"/>
      <c r="AO28" s="485"/>
      <c r="AP28" s="485"/>
      <c r="AQ28" s="485"/>
      <c r="AR28" s="485"/>
      <c r="AS28" s="487">
        <f t="shared" si="1"/>
        <v>1891886</v>
      </c>
      <c r="AT28" s="481" t="s">
        <v>593</v>
      </c>
    </row>
    <row r="29" spans="1:46" x14ac:dyDescent="0.2">
      <c r="B29" t="s">
        <v>470</v>
      </c>
      <c r="C29" t="s">
        <v>471</v>
      </c>
      <c r="D29" s="460"/>
      <c r="F29" s="470" t="s">
        <v>105</v>
      </c>
      <c r="G29" s="471">
        <v>15</v>
      </c>
      <c r="H29" s="497">
        <f>D29+D15</f>
        <v>0</v>
      </c>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5"/>
      <c r="AO29" s="485"/>
      <c r="AP29" s="485"/>
      <c r="AQ29" s="485"/>
      <c r="AR29" s="485"/>
      <c r="AS29" s="487">
        <f t="shared" si="1"/>
        <v>0</v>
      </c>
      <c r="AT29" s="481" t="s">
        <v>593</v>
      </c>
    </row>
    <row r="30" spans="1:46" x14ac:dyDescent="0.2">
      <c r="F30" s="473" t="s">
        <v>107</v>
      </c>
      <c r="G30" s="471"/>
      <c r="H30" s="498"/>
      <c r="AS30" s="487"/>
      <c r="AT30" s="481" t="s">
        <v>593</v>
      </c>
    </row>
    <row r="31" spans="1:46" x14ac:dyDescent="0.2">
      <c r="F31" s="470"/>
      <c r="G31" s="471"/>
      <c r="H31" s="498"/>
      <c r="AS31" s="487"/>
      <c r="AT31" s="481" t="s">
        <v>593</v>
      </c>
    </row>
    <row r="32" spans="1:46" s="482" customFormat="1" x14ac:dyDescent="0.2">
      <c r="A32" s="176"/>
      <c r="B32" s="464" t="s">
        <v>472</v>
      </c>
      <c r="C32" s="176" t="s">
        <v>473</v>
      </c>
      <c r="D32" s="176"/>
      <c r="E32"/>
      <c r="F32" s="473" t="s">
        <v>106</v>
      </c>
      <c r="G32" s="469"/>
      <c r="H32" s="49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487"/>
      <c r="AT32" s="482" t="s">
        <v>593</v>
      </c>
    </row>
    <row r="33" spans="1:46" x14ac:dyDescent="0.2">
      <c r="F33" s="470"/>
      <c r="G33" s="471"/>
      <c r="H33" s="498"/>
      <c r="AS33" s="487"/>
      <c r="AT33" s="481" t="s">
        <v>593</v>
      </c>
    </row>
    <row r="34" spans="1:46" s="482" customFormat="1" x14ac:dyDescent="0.2">
      <c r="A34" s="176"/>
      <c r="B34" s="176" t="s">
        <v>474</v>
      </c>
      <c r="C34" s="176"/>
      <c r="D34" s="176"/>
      <c r="E34"/>
      <c r="F34" s="468" t="s">
        <v>108</v>
      </c>
      <c r="G34" s="469"/>
      <c r="H34" s="49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487"/>
      <c r="AT34" s="482" t="s">
        <v>593</v>
      </c>
    </row>
    <row r="35" spans="1:46" x14ac:dyDescent="0.2">
      <c r="F35" s="470"/>
      <c r="G35" s="471"/>
      <c r="H35" s="498"/>
      <c r="AS35" s="487"/>
      <c r="AT35" s="481" t="s">
        <v>593</v>
      </c>
    </row>
    <row r="36" spans="1:46" x14ac:dyDescent="0.2">
      <c r="F36" s="470" t="s">
        <v>109</v>
      </c>
      <c r="G36" s="471"/>
      <c r="H36" s="498"/>
      <c r="AS36" s="487"/>
      <c r="AT36" s="481" t="s">
        <v>593</v>
      </c>
    </row>
    <row r="37" spans="1:46" x14ac:dyDescent="0.2">
      <c r="B37" t="s">
        <v>109</v>
      </c>
      <c r="C37" t="s">
        <v>475</v>
      </c>
      <c r="D37" s="460">
        <v>29730363</v>
      </c>
      <c r="F37" s="470" t="s">
        <v>110</v>
      </c>
      <c r="G37" s="471">
        <v>16</v>
      </c>
      <c r="H37" s="497">
        <f>D37</f>
        <v>29730363</v>
      </c>
      <c r="I37" s="485"/>
      <c r="J37" s="485">
        <f>Корректировки!D19+Корректировки!D15</f>
        <v>-105236</v>
      </c>
      <c r="K37" s="485"/>
      <c r="L37" s="485"/>
      <c r="M37" s="485"/>
      <c r="N37" s="485"/>
      <c r="O37" s="485"/>
      <c r="P37" s="485">
        <f>Корректировки!D47</f>
        <v>0</v>
      </c>
      <c r="Q37" s="485">
        <f>Корректировки!C51</f>
        <v>0</v>
      </c>
      <c r="R37" s="485"/>
      <c r="S37" s="485"/>
      <c r="T37" s="485"/>
      <c r="U37" s="485"/>
      <c r="V37" s="485"/>
      <c r="W37" s="485"/>
      <c r="X37" s="485"/>
      <c r="Y37" s="485"/>
      <c r="Z37" s="485"/>
      <c r="AA37" s="485"/>
      <c r="AB37" s="485"/>
      <c r="AC37" s="485"/>
      <c r="AD37" s="485"/>
      <c r="AE37" s="485"/>
      <c r="AF37" s="485"/>
      <c r="AG37" s="485"/>
      <c r="AH37" s="485"/>
      <c r="AI37" s="485"/>
      <c r="AJ37" s="485"/>
      <c r="AK37" s="485"/>
      <c r="AL37" s="485"/>
      <c r="AM37" s="485"/>
      <c r="AN37" s="485"/>
      <c r="AO37" s="485"/>
      <c r="AP37" s="485"/>
      <c r="AQ37" s="485"/>
      <c r="AR37" s="485"/>
      <c r="AS37" s="487">
        <f>SUM(H37:AR37)</f>
        <v>29625127</v>
      </c>
      <c r="AT37" s="481" t="s">
        <v>593</v>
      </c>
    </row>
    <row r="38" spans="1:46" x14ac:dyDescent="0.2">
      <c r="F38" s="470" t="s">
        <v>111</v>
      </c>
      <c r="G38" s="471">
        <v>17</v>
      </c>
      <c r="H38" s="498"/>
      <c r="I38" s="485"/>
      <c r="J38" s="485">
        <v>57022</v>
      </c>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5"/>
      <c r="AN38" s="485"/>
      <c r="AO38" s="485"/>
      <c r="AP38" s="485"/>
      <c r="AQ38" s="485"/>
      <c r="AR38" s="485"/>
      <c r="AS38" s="487">
        <f>SUM(H38:AR38)</f>
        <v>57022</v>
      </c>
      <c r="AT38" s="481" t="s">
        <v>593</v>
      </c>
    </row>
    <row r="39" spans="1:46" x14ac:dyDescent="0.2">
      <c r="F39" s="26" t="s">
        <v>610</v>
      </c>
      <c r="G39" s="471"/>
      <c r="H39" s="498"/>
      <c r="I39" s="485"/>
      <c r="J39" s="485"/>
      <c r="K39" s="485"/>
      <c r="L39" s="485"/>
      <c r="M39" s="485"/>
      <c r="N39" s="485"/>
      <c r="O39" s="485"/>
      <c r="P39" s="485"/>
      <c r="Q39" s="485"/>
      <c r="R39" s="485"/>
      <c r="S39" s="485"/>
      <c r="T39" s="485"/>
      <c r="U39" s="485"/>
      <c r="V39" s="485"/>
      <c r="W39" s="485"/>
      <c r="X39" s="485"/>
      <c r="Y39" s="485"/>
      <c r="Z39" s="485"/>
      <c r="AA39" s="485"/>
      <c r="AB39" s="485"/>
      <c r="AC39" s="485"/>
      <c r="AD39" s="485"/>
      <c r="AE39" s="485"/>
      <c r="AF39" s="485"/>
      <c r="AG39" s="485"/>
      <c r="AH39" s="485"/>
      <c r="AI39" s="485"/>
      <c r="AJ39" s="485"/>
      <c r="AK39" s="485"/>
      <c r="AL39" s="485"/>
      <c r="AM39" s="485"/>
      <c r="AN39" s="485"/>
      <c r="AO39" s="485"/>
      <c r="AP39" s="485"/>
      <c r="AQ39" s="485"/>
      <c r="AR39" s="485"/>
      <c r="AS39" s="487">
        <f>SUM(H39:AR39)</f>
        <v>0</v>
      </c>
    </row>
    <row r="40" spans="1:46" x14ac:dyDescent="0.2">
      <c r="F40" s="473" t="s">
        <v>112</v>
      </c>
      <c r="G40" s="471"/>
      <c r="H40" s="498"/>
      <c r="AS40" s="487"/>
      <c r="AT40" s="481" t="s">
        <v>593</v>
      </c>
    </row>
    <row r="41" spans="1:46" x14ac:dyDescent="0.2">
      <c r="B41" t="s">
        <v>476</v>
      </c>
      <c r="C41" t="s">
        <v>477</v>
      </c>
      <c r="D41" s="460">
        <v>0</v>
      </c>
      <c r="F41" s="470"/>
      <c r="G41" s="471"/>
      <c r="H41" s="498"/>
      <c r="AS41" s="487"/>
      <c r="AT41" s="481" t="s">
        <v>593</v>
      </c>
    </row>
    <row r="42" spans="1:46" x14ac:dyDescent="0.2">
      <c r="F42" s="470" t="s">
        <v>113</v>
      </c>
      <c r="G42" s="471"/>
      <c r="H42" s="498"/>
      <c r="AS42" s="487"/>
      <c r="AT42" s="481" t="s">
        <v>593</v>
      </c>
    </row>
    <row r="43" spans="1:46" x14ac:dyDescent="0.2">
      <c r="B43" t="s">
        <v>478</v>
      </c>
      <c r="C43" t="s">
        <v>479</v>
      </c>
      <c r="D43" s="460">
        <v>34157404</v>
      </c>
      <c r="F43" s="470" t="s">
        <v>114</v>
      </c>
      <c r="G43" s="471">
        <v>18</v>
      </c>
      <c r="H43" s="497">
        <f>D43</f>
        <v>34157404</v>
      </c>
      <c r="I43" s="485"/>
      <c r="J43" s="485">
        <f>Корректировки!D14+Корректировки!C14+Корректировки!D19</f>
        <v>-16070891</v>
      </c>
      <c r="K43" s="485"/>
      <c r="L43" s="485">
        <f>Корректировки!D32+Корректировки!C32</f>
        <v>0</v>
      </c>
      <c r="M43" s="485"/>
      <c r="N43" s="485"/>
      <c r="O43" s="485"/>
      <c r="P43" s="485"/>
      <c r="Q43" s="485">
        <f>Корректировки!D52</f>
        <v>0</v>
      </c>
      <c r="R43" s="485"/>
      <c r="S43" s="485"/>
      <c r="T43" s="485"/>
      <c r="U43" s="485"/>
      <c r="V43" s="485"/>
      <c r="W43" s="485"/>
      <c r="X43" s="485"/>
      <c r="Y43" s="485"/>
      <c r="Z43" s="485"/>
      <c r="AA43" s="485"/>
      <c r="AB43" s="485"/>
      <c r="AC43" s="485"/>
      <c r="AD43" s="485"/>
      <c r="AE43" s="485"/>
      <c r="AF43" s="485"/>
      <c r="AG43" s="485"/>
      <c r="AH43" s="485"/>
      <c r="AI43" s="485"/>
      <c r="AJ43" s="485"/>
      <c r="AK43" s="485"/>
      <c r="AL43" s="485"/>
      <c r="AM43" s="485"/>
      <c r="AN43" s="485"/>
      <c r="AO43" s="485"/>
      <c r="AP43" s="485"/>
      <c r="AQ43" s="485"/>
      <c r="AR43" s="485"/>
      <c r="AS43" s="487">
        <f t="shared" ref="AS43:AS48" si="2">SUM(H43:AR43)</f>
        <v>18086513</v>
      </c>
      <c r="AT43" s="481" t="s">
        <v>593</v>
      </c>
    </row>
    <row r="44" spans="1:46" x14ac:dyDescent="0.2">
      <c r="B44" s="184"/>
      <c r="F44" s="470" t="s">
        <v>115</v>
      </c>
      <c r="G44" s="471">
        <v>19</v>
      </c>
      <c r="H44" s="498"/>
      <c r="I44" s="485"/>
      <c r="J44" s="485">
        <f>Корректировки!C16</f>
        <v>10406442</v>
      </c>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485"/>
      <c r="AM44" s="485"/>
      <c r="AN44" s="485"/>
      <c r="AO44" s="485"/>
      <c r="AP44" s="485"/>
      <c r="AQ44" s="485"/>
      <c r="AR44" s="485"/>
      <c r="AS44" s="487">
        <f t="shared" si="2"/>
        <v>10406442</v>
      </c>
      <c r="AT44" s="481" t="s">
        <v>593</v>
      </c>
    </row>
    <row r="45" spans="1:46" x14ac:dyDescent="0.2">
      <c r="F45" s="470" t="s">
        <v>116</v>
      </c>
      <c r="G45" s="471">
        <v>20</v>
      </c>
      <c r="H45" s="498"/>
      <c r="I45" s="485"/>
      <c r="J45" s="485">
        <f>Корректировки!C20</f>
        <v>121640</v>
      </c>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5"/>
      <c r="AI45" s="485"/>
      <c r="AJ45" s="485"/>
      <c r="AK45" s="485"/>
      <c r="AL45" s="485"/>
      <c r="AM45" s="485"/>
      <c r="AN45" s="485"/>
      <c r="AO45" s="485"/>
      <c r="AP45" s="485"/>
      <c r="AQ45" s="485"/>
      <c r="AR45" s="485"/>
      <c r="AS45" s="487">
        <f t="shared" si="2"/>
        <v>121640</v>
      </c>
      <c r="AT45" s="481" t="s">
        <v>593</v>
      </c>
    </row>
    <row r="46" spans="1:46" x14ac:dyDescent="0.2">
      <c r="F46" s="470" t="s">
        <v>117</v>
      </c>
      <c r="G46" s="471">
        <v>21</v>
      </c>
      <c r="H46" s="498"/>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L46" s="485"/>
      <c r="AM46" s="485"/>
      <c r="AN46" s="485"/>
      <c r="AO46" s="485"/>
      <c r="AP46" s="485"/>
      <c r="AQ46" s="485"/>
      <c r="AR46" s="485"/>
      <c r="AS46" s="487">
        <f t="shared" si="2"/>
        <v>0</v>
      </c>
      <c r="AT46" s="481" t="s">
        <v>593</v>
      </c>
    </row>
    <row r="47" spans="1:46" x14ac:dyDescent="0.2">
      <c r="F47" s="470" t="s">
        <v>118</v>
      </c>
      <c r="G47" s="471"/>
      <c r="H47" s="498"/>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485"/>
      <c r="AH47" s="485"/>
      <c r="AI47" s="485"/>
      <c r="AJ47" s="485"/>
      <c r="AK47" s="485"/>
      <c r="AL47" s="485"/>
      <c r="AM47" s="485"/>
      <c r="AN47" s="485"/>
      <c r="AO47" s="485"/>
      <c r="AP47" s="485"/>
      <c r="AQ47" s="485"/>
      <c r="AR47" s="485"/>
      <c r="AS47" s="487">
        <f t="shared" si="2"/>
        <v>0</v>
      </c>
      <c r="AT47" s="481" t="s">
        <v>593</v>
      </c>
    </row>
    <row r="48" spans="1:46" x14ac:dyDescent="0.2">
      <c r="F48" s="470" t="s">
        <v>119</v>
      </c>
      <c r="G48" s="471">
        <v>22</v>
      </c>
      <c r="H48" s="497">
        <f>D56+D50+D41</f>
        <v>114972</v>
      </c>
      <c r="I48" s="485"/>
      <c r="J48" s="485">
        <f>Корректировки!C17</f>
        <v>5664539</v>
      </c>
      <c r="K48" s="485">
        <v>-502037</v>
      </c>
      <c r="L48" s="485">
        <v>3998</v>
      </c>
      <c r="M48" s="485"/>
      <c r="N48" s="485"/>
      <c r="O48" s="485"/>
      <c r="P48" s="485"/>
      <c r="Q48" s="485"/>
      <c r="R48" s="485"/>
      <c r="S48" s="485"/>
      <c r="T48" s="485"/>
      <c r="U48" s="485"/>
      <c r="V48" s="485"/>
      <c r="W48" s="485"/>
      <c r="X48" s="485"/>
      <c r="Y48" s="485"/>
      <c r="Z48" s="485"/>
      <c r="AA48" s="485"/>
      <c r="AB48" s="485"/>
      <c r="AC48" s="485"/>
      <c r="AD48" s="485"/>
      <c r="AE48" s="485"/>
      <c r="AF48" s="485"/>
      <c r="AG48" s="485"/>
      <c r="AH48" s="485"/>
      <c r="AI48" s="485"/>
      <c r="AJ48" s="485"/>
      <c r="AK48" s="485"/>
      <c r="AL48" s="485"/>
      <c r="AM48" s="485"/>
      <c r="AN48" s="485"/>
      <c r="AO48" s="485"/>
      <c r="AP48" s="485"/>
      <c r="AQ48" s="485"/>
      <c r="AR48" s="485"/>
      <c r="AS48" s="487">
        <f t="shared" si="2"/>
        <v>5281472</v>
      </c>
      <c r="AT48" s="481" t="s">
        <v>593</v>
      </c>
    </row>
    <row r="49" spans="1:46" x14ac:dyDescent="0.2">
      <c r="F49" s="473" t="s">
        <v>120</v>
      </c>
      <c r="G49" s="471"/>
      <c r="H49" s="498"/>
      <c r="AS49" s="487"/>
      <c r="AT49" s="481" t="s">
        <v>593</v>
      </c>
    </row>
    <row r="50" spans="1:46" x14ac:dyDescent="0.2">
      <c r="B50" t="s">
        <v>466</v>
      </c>
      <c r="C50" t="s">
        <v>480</v>
      </c>
      <c r="D50" s="460"/>
      <c r="F50" s="470"/>
      <c r="G50" s="471"/>
      <c r="H50" s="498"/>
      <c r="AS50" s="487"/>
      <c r="AT50" s="481" t="s">
        <v>593</v>
      </c>
    </row>
    <row r="51" spans="1:46" x14ac:dyDescent="0.2">
      <c r="F51" s="468" t="s">
        <v>121</v>
      </c>
      <c r="G51" s="471"/>
      <c r="H51" s="498"/>
      <c r="AS51" s="487"/>
      <c r="AT51" s="481" t="s">
        <v>593</v>
      </c>
    </row>
    <row r="52" spans="1:46" x14ac:dyDescent="0.2">
      <c r="F52" s="470" t="s">
        <v>122</v>
      </c>
      <c r="G52" s="471"/>
      <c r="H52" s="498"/>
      <c r="I52" s="485"/>
      <c r="J52" s="485">
        <f>Корректировки!C22</f>
        <v>18713</v>
      </c>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L52" s="485"/>
      <c r="AM52" s="485"/>
      <c r="AN52" s="485"/>
      <c r="AO52" s="485"/>
      <c r="AP52" s="485"/>
      <c r="AQ52" s="485"/>
      <c r="AR52" s="485"/>
      <c r="AS52" s="487">
        <f>SUM(H52:AR52)</f>
        <v>18713</v>
      </c>
      <c r="AT52" s="481" t="s">
        <v>593</v>
      </c>
    </row>
    <row r="53" spans="1:46" x14ac:dyDescent="0.2">
      <c r="B53" t="s">
        <v>121</v>
      </c>
      <c r="C53" t="s">
        <v>481</v>
      </c>
      <c r="D53" s="460">
        <v>170623</v>
      </c>
      <c r="F53" s="470" t="s">
        <v>123</v>
      </c>
      <c r="G53" s="471"/>
      <c r="H53" s="497">
        <f>D53</f>
        <v>170623</v>
      </c>
      <c r="I53" s="485"/>
      <c r="J53" s="485">
        <f>Корректировки!D23</f>
        <v>-18713</v>
      </c>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5"/>
      <c r="AK53" s="485"/>
      <c r="AL53" s="485"/>
      <c r="AM53" s="485"/>
      <c r="AN53" s="485"/>
      <c r="AO53" s="485"/>
      <c r="AP53" s="485"/>
      <c r="AQ53" s="485"/>
      <c r="AR53" s="485"/>
      <c r="AS53" s="487">
        <f>SUM(H53:AR53)</f>
        <v>151910</v>
      </c>
      <c r="AT53" s="481" t="s">
        <v>593</v>
      </c>
    </row>
    <row r="54" spans="1:46" x14ac:dyDescent="0.2">
      <c r="F54" s="470" t="s">
        <v>124</v>
      </c>
      <c r="G54" s="471"/>
      <c r="H54" s="498"/>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5"/>
      <c r="AK54" s="485"/>
      <c r="AL54" s="485"/>
      <c r="AM54" s="485"/>
      <c r="AN54" s="485"/>
      <c r="AO54" s="485"/>
      <c r="AP54" s="485"/>
      <c r="AQ54" s="485"/>
      <c r="AR54" s="485"/>
      <c r="AS54" s="487">
        <f>SUM(H54:AR54)</f>
        <v>0</v>
      </c>
      <c r="AT54" s="481" t="s">
        <v>593</v>
      </c>
    </row>
    <row r="55" spans="1:46" x14ac:dyDescent="0.2">
      <c r="F55" s="473" t="s">
        <v>125</v>
      </c>
      <c r="G55" s="471">
        <v>23</v>
      </c>
      <c r="H55" s="498"/>
      <c r="AS55" s="487"/>
      <c r="AT55" s="481" t="s">
        <v>593</v>
      </c>
    </row>
    <row r="56" spans="1:46" x14ac:dyDescent="0.2">
      <c r="B56" t="s">
        <v>482</v>
      </c>
      <c r="C56" t="s">
        <v>483</v>
      </c>
      <c r="D56" s="460">
        <v>114972</v>
      </c>
      <c r="F56" s="470"/>
      <c r="G56" s="471"/>
      <c r="H56" s="498"/>
      <c r="AS56" s="487"/>
      <c r="AT56" s="481" t="s">
        <v>593</v>
      </c>
    </row>
    <row r="57" spans="1:46" s="480" customFormat="1" x14ac:dyDescent="0.2">
      <c r="A57" s="464"/>
      <c r="B57" s="464" t="s">
        <v>484</v>
      </c>
      <c r="C57" s="176" t="s">
        <v>485</v>
      </c>
      <c r="D57" s="464"/>
      <c r="E57"/>
      <c r="F57" s="473" t="s">
        <v>126</v>
      </c>
      <c r="G57" s="474"/>
      <c r="H57" s="499"/>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464"/>
      <c r="AJ57" s="464"/>
      <c r="AK57" s="464"/>
      <c r="AL57" s="464"/>
      <c r="AM57" s="464"/>
      <c r="AN57" s="464"/>
      <c r="AO57" s="464"/>
      <c r="AP57" s="464"/>
      <c r="AQ57" s="464"/>
      <c r="AR57" s="464"/>
      <c r="AS57" s="487"/>
      <c r="AT57" s="480" t="s">
        <v>593</v>
      </c>
    </row>
    <row r="58" spans="1:46" x14ac:dyDescent="0.2">
      <c r="F58" s="470"/>
      <c r="G58" s="471"/>
      <c r="H58" s="498"/>
      <c r="AS58" s="487"/>
      <c r="AT58" s="481" t="s">
        <v>593</v>
      </c>
    </row>
    <row r="59" spans="1:46" s="482" customFormat="1" x14ac:dyDescent="0.2">
      <c r="A59" s="457"/>
      <c r="B59" s="457" t="s">
        <v>486</v>
      </c>
      <c r="C59" s="457" t="s">
        <v>487</v>
      </c>
      <c r="D59" s="461">
        <f>SUM(D12:D58)</f>
        <v>70576832</v>
      </c>
      <c r="E59"/>
      <c r="F59" s="475" t="s">
        <v>127</v>
      </c>
      <c r="G59" s="476"/>
      <c r="H59" s="500">
        <f t="shared" ref="H59:AS59" si="3">SUM(H12:H58)</f>
        <v>70576832</v>
      </c>
      <c r="I59" s="461">
        <f t="shared" si="3"/>
        <v>0</v>
      </c>
      <c r="J59" s="461">
        <f t="shared" si="3"/>
        <v>73516</v>
      </c>
      <c r="K59" s="461">
        <f t="shared" si="3"/>
        <v>-502037</v>
      </c>
      <c r="L59" s="461">
        <f t="shared" si="3"/>
        <v>3998</v>
      </c>
      <c r="M59" s="461">
        <f t="shared" si="3"/>
        <v>0</v>
      </c>
      <c r="N59" s="461">
        <f t="shared" si="3"/>
        <v>28634</v>
      </c>
      <c r="O59" s="461">
        <f t="shared" si="3"/>
        <v>737404</v>
      </c>
      <c r="P59" s="461">
        <f t="shared" si="3"/>
        <v>-83169</v>
      </c>
      <c r="Q59" s="461">
        <f t="shared" si="3"/>
        <v>0</v>
      </c>
      <c r="R59" s="461">
        <f t="shared" si="3"/>
        <v>0</v>
      </c>
      <c r="S59" s="461">
        <f t="shared" si="3"/>
        <v>0</v>
      </c>
      <c r="T59" s="461">
        <f t="shared" si="3"/>
        <v>0</v>
      </c>
      <c r="U59" s="461">
        <f t="shared" si="3"/>
        <v>0</v>
      </c>
      <c r="V59" s="461">
        <f t="shared" si="3"/>
        <v>0</v>
      </c>
      <c r="W59" s="461">
        <f t="shared" si="3"/>
        <v>0</v>
      </c>
      <c r="X59" s="461">
        <f t="shared" si="3"/>
        <v>0</v>
      </c>
      <c r="Y59" s="461">
        <f t="shared" si="3"/>
        <v>0</v>
      </c>
      <c r="Z59" s="461">
        <f t="shared" si="3"/>
        <v>0</v>
      </c>
      <c r="AA59" s="461">
        <f t="shared" si="3"/>
        <v>0</v>
      </c>
      <c r="AB59" s="461">
        <f t="shared" si="3"/>
        <v>0</v>
      </c>
      <c r="AC59" s="461">
        <f t="shared" si="3"/>
        <v>0</v>
      </c>
      <c r="AD59" s="461">
        <f t="shared" si="3"/>
        <v>0</v>
      </c>
      <c r="AE59" s="461">
        <f t="shared" si="3"/>
        <v>0</v>
      </c>
      <c r="AF59" s="461">
        <f t="shared" si="3"/>
        <v>0</v>
      </c>
      <c r="AG59" s="461">
        <f t="shared" si="3"/>
        <v>0</v>
      </c>
      <c r="AH59" s="461">
        <f t="shared" si="3"/>
        <v>0</v>
      </c>
      <c r="AI59" s="461">
        <f t="shared" si="3"/>
        <v>0</v>
      </c>
      <c r="AJ59" s="461">
        <f t="shared" si="3"/>
        <v>0</v>
      </c>
      <c r="AK59" s="461">
        <f t="shared" si="3"/>
        <v>0</v>
      </c>
      <c r="AL59" s="461">
        <f t="shared" si="3"/>
        <v>0</v>
      </c>
      <c r="AM59" s="461">
        <f t="shared" si="3"/>
        <v>0</v>
      </c>
      <c r="AN59" s="461">
        <f t="shared" si="3"/>
        <v>0</v>
      </c>
      <c r="AO59" s="461">
        <f t="shared" si="3"/>
        <v>0</v>
      </c>
      <c r="AP59" s="461">
        <f t="shared" si="3"/>
        <v>0</v>
      </c>
      <c r="AQ59" s="461">
        <f t="shared" si="3"/>
        <v>0</v>
      </c>
      <c r="AR59" s="461">
        <f t="shared" si="3"/>
        <v>0</v>
      </c>
      <c r="AS59" s="461">
        <f t="shared" si="3"/>
        <v>70835178</v>
      </c>
      <c r="AT59" s="482" t="s">
        <v>593</v>
      </c>
    </row>
    <row r="60" spans="1:46" x14ac:dyDescent="0.2">
      <c r="F60" s="470"/>
      <c r="G60" s="471"/>
      <c r="H60" s="498"/>
      <c r="AS60" s="487"/>
      <c r="AT60" s="481" t="s">
        <v>593</v>
      </c>
    </row>
    <row r="61" spans="1:46" x14ac:dyDescent="0.2">
      <c r="A61" s="176" t="s">
        <v>488</v>
      </c>
      <c r="B61" s="455" t="s">
        <v>572</v>
      </c>
      <c r="F61" s="470"/>
      <c r="G61" s="471"/>
      <c r="H61" s="498"/>
      <c r="AS61" s="487"/>
      <c r="AT61" s="481" t="s">
        <v>593</v>
      </c>
    </row>
    <row r="62" spans="1:46" s="482" customFormat="1" x14ac:dyDescent="0.2">
      <c r="A62" s="176"/>
      <c r="B62" s="176" t="s">
        <v>490</v>
      </c>
      <c r="C62" s="176"/>
      <c r="D62" s="176"/>
      <c r="E62"/>
      <c r="F62" s="468" t="s">
        <v>568</v>
      </c>
      <c r="G62" s="469"/>
      <c r="H62" s="49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487"/>
      <c r="AT62" s="482" t="s">
        <v>593</v>
      </c>
    </row>
    <row r="63" spans="1:46" x14ac:dyDescent="0.2">
      <c r="B63" t="s">
        <v>491</v>
      </c>
      <c r="C63" t="s">
        <v>489</v>
      </c>
      <c r="D63" s="460">
        <v>-370000</v>
      </c>
      <c r="F63" s="470" t="s">
        <v>129</v>
      </c>
      <c r="G63" s="471">
        <v>24</v>
      </c>
      <c r="H63" s="497">
        <f>D63+D64</f>
        <v>-370000</v>
      </c>
      <c r="I63" s="485"/>
      <c r="J63" s="485"/>
      <c r="K63" s="485"/>
      <c r="L63" s="485"/>
      <c r="M63" s="485"/>
      <c r="N63" s="485"/>
      <c r="O63" s="485"/>
      <c r="P63" s="485"/>
      <c r="Q63" s="485"/>
      <c r="R63" s="485"/>
      <c r="S63" s="485"/>
      <c r="T63" s="485"/>
      <c r="U63" s="485"/>
      <c r="V63" s="485"/>
      <c r="W63" s="485"/>
      <c r="X63" s="485"/>
      <c r="Y63" s="485"/>
      <c r="Z63" s="485"/>
      <c r="AA63" s="485"/>
      <c r="AB63" s="485"/>
      <c r="AC63" s="485"/>
      <c r="AD63" s="485"/>
      <c r="AE63" s="485"/>
      <c r="AF63" s="485"/>
      <c r="AG63" s="485"/>
      <c r="AH63" s="485"/>
      <c r="AI63" s="485"/>
      <c r="AJ63" s="485"/>
      <c r="AK63" s="485"/>
      <c r="AL63" s="485"/>
      <c r="AM63" s="485"/>
      <c r="AN63" s="485"/>
      <c r="AO63" s="485"/>
      <c r="AP63" s="485"/>
      <c r="AQ63" s="485"/>
      <c r="AR63" s="485"/>
      <c r="AS63" s="487">
        <f>SUM(H63:AR63)</f>
        <v>-370000</v>
      </c>
      <c r="AT63" s="481" t="s">
        <v>593</v>
      </c>
    </row>
    <row r="64" spans="1:46" x14ac:dyDescent="0.2">
      <c r="B64" t="s">
        <v>492</v>
      </c>
      <c r="C64" t="s">
        <v>493</v>
      </c>
      <c r="D64" s="460"/>
      <c r="F64" s="470"/>
      <c r="G64" s="471"/>
      <c r="H64" s="498"/>
      <c r="AS64" s="487"/>
      <c r="AT64" s="481" t="s">
        <v>593</v>
      </c>
    </row>
    <row r="65" spans="1:46" x14ac:dyDescent="0.2">
      <c r="B65" t="s">
        <v>494</v>
      </c>
      <c r="C65" t="s">
        <v>495</v>
      </c>
      <c r="D65" s="460"/>
      <c r="F65" s="470"/>
      <c r="G65" s="471"/>
      <c r="H65" s="498"/>
      <c r="AS65" s="487"/>
      <c r="AT65" s="481" t="s">
        <v>593</v>
      </c>
    </row>
    <row r="66" spans="1:46" x14ac:dyDescent="0.2">
      <c r="B66" t="s">
        <v>496</v>
      </c>
      <c r="C66" t="s">
        <v>497</v>
      </c>
      <c r="D66" s="460"/>
      <c r="F66" s="470"/>
      <c r="G66" s="471"/>
      <c r="H66" s="498"/>
      <c r="AS66" s="487"/>
      <c r="AT66" s="481" t="s">
        <v>593</v>
      </c>
    </row>
    <row r="67" spans="1:46" x14ac:dyDescent="0.2">
      <c r="B67" t="s">
        <v>498</v>
      </c>
      <c r="C67" t="s">
        <v>499</v>
      </c>
      <c r="D67" s="460"/>
      <c r="F67" s="470" t="s">
        <v>130</v>
      </c>
      <c r="G67" s="471"/>
      <c r="H67" s="498"/>
      <c r="AS67" s="487"/>
      <c r="AT67" s="481" t="s">
        <v>593</v>
      </c>
    </row>
    <row r="68" spans="1:46" x14ac:dyDescent="0.2">
      <c r="F68" s="509" t="s">
        <v>133</v>
      </c>
      <c r="G68" s="471"/>
      <c r="H68" s="497">
        <f>D67</f>
        <v>0</v>
      </c>
      <c r="I68" s="485"/>
      <c r="J68" s="485"/>
      <c r="K68" s="485"/>
      <c r="L68" s="485"/>
      <c r="M68" s="485"/>
      <c r="N68" s="485"/>
      <c r="O68" s="485"/>
      <c r="P68" s="485"/>
      <c r="Q68" s="485"/>
      <c r="R68" s="485"/>
      <c r="S68" s="485"/>
      <c r="T68" s="485"/>
      <c r="U68" s="485"/>
      <c r="V68" s="485"/>
      <c r="W68" s="485"/>
      <c r="X68" s="485"/>
      <c r="Y68" s="485"/>
      <c r="Z68" s="485"/>
      <c r="AA68" s="485"/>
      <c r="AB68" s="485"/>
      <c r="AC68" s="485"/>
      <c r="AD68" s="485"/>
      <c r="AE68" s="485"/>
      <c r="AF68" s="485"/>
      <c r="AG68" s="485"/>
      <c r="AH68" s="485"/>
      <c r="AI68" s="485"/>
      <c r="AJ68" s="485"/>
      <c r="AK68" s="485"/>
      <c r="AL68" s="485"/>
      <c r="AM68" s="485"/>
      <c r="AN68" s="485"/>
      <c r="AO68" s="485"/>
      <c r="AP68" s="485"/>
      <c r="AQ68" s="485"/>
      <c r="AR68" s="485"/>
      <c r="AS68" s="487">
        <f>SUM(H68:AR68)</f>
        <v>0</v>
      </c>
      <c r="AT68" s="481" t="s">
        <v>593</v>
      </c>
    </row>
    <row r="69" spans="1:46" x14ac:dyDescent="0.2">
      <c r="F69" s="509" t="s">
        <v>131</v>
      </c>
      <c r="G69" s="471"/>
      <c r="H69" s="498"/>
      <c r="I69" s="485"/>
      <c r="J69" s="485"/>
      <c r="K69" s="485"/>
      <c r="L69" s="485"/>
      <c r="M69" s="485"/>
      <c r="N69" s="485"/>
      <c r="O69" s="485"/>
      <c r="P69" s="485"/>
      <c r="Q69" s="485"/>
      <c r="R69" s="485"/>
      <c r="S69" s="485"/>
      <c r="T69" s="485"/>
      <c r="U69" s="485"/>
      <c r="V69" s="485"/>
      <c r="W69" s="485"/>
      <c r="X69" s="485"/>
      <c r="Y69" s="485"/>
      <c r="Z69" s="485"/>
      <c r="AA69" s="485"/>
      <c r="AB69" s="485"/>
      <c r="AC69" s="485"/>
      <c r="AD69" s="485"/>
      <c r="AE69" s="485"/>
      <c r="AF69" s="485"/>
      <c r="AG69" s="485"/>
      <c r="AH69" s="485"/>
      <c r="AI69" s="485"/>
      <c r="AJ69" s="485"/>
      <c r="AK69" s="485"/>
      <c r="AL69" s="485"/>
      <c r="AM69" s="485"/>
      <c r="AN69" s="485"/>
      <c r="AO69" s="485"/>
      <c r="AP69" s="485"/>
      <c r="AQ69" s="485"/>
      <c r="AR69" s="485"/>
      <c r="AS69" s="487">
        <f>SUM(H69:AR69)</f>
        <v>0</v>
      </c>
      <c r="AT69" s="481" t="s">
        <v>593</v>
      </c>
    </row>
    <row r="70" spans="1:46" x14ac:dyDescent="0.2">
      <c r="F70" s="509" t="s">
        <v>132</v>
      </c>
      <c r="G70" s="471"/>
      <c r="H70" s="498"/>
      <c r="I70" s="485"/>
      <c r="J70" s="485"/>
      <c r="K70" s="485"/>
      <c r="L70" s="485"/>
      <c r="M70" s="485"/>
      <c r="N70" s="485"/>
      <c r="O70" s="485"/>
      <c r="P70" s="485"/>
      <c r="Q70" s="485"/>
      <c r="R70" s="485"/>
      <c r="S70" s="485"/>
      <c r="T70" s="485"/>
      <c r="U70" s="485"/>
      <c r="V70" s="485"/>
      <c r="W70" s="485"/>
      <c r="X70" s="485"/>
      <c r="Y70" s="485"/>
      <c r="Z70" s="485"/>
      <c r="AA70" s="485"/>
      <c r="AB70" s="485"/>
      <c r="AC70" s="485"/>
      <c r="AD70" s="485"/>
      <c r="AE70" s="485"/>
      <c r="AF70" s="485"/>
      <c r="AG70" s="485"/>
      <c r="AH70" s="485"/>
      <c r="AI70" s="485"/>
      <c r="AJ70" s="485"/>
      <c r="AK70" s="485"/>
      <c r="AL70" s="485"/>
      <c r="AM70" s="485"/>
      <c r="AN70" s="485"/>
      <c r="AO70" s="485"/>
      <c r="AP70" s="485"/>
      <c r="AQ70" s="485"/>
      <c r="AR70" s="485"/>
      <c r="AS70" s="487">
        <f>SUM(H70:AR70)</f>
        <v>0</v>
      </c>
      <c r="AT70" s="481" t="s">
        <v>593</v>
      </c>
    </row>
    <row r="71" spans="1:46" x14ac:dyDescent="0.2">
      <c r="F71" s="470" t="s">
        <v>134</v>
      </c>
      <c r="G71" s="471"/>
      <c r="H71" s="498"/>
      <c r="AS71" s="487"/>
      <c r="AT71" s="481" t="s">
        <v>593</v>
      </c>
    </row>
    <row r="72" spans="1:46" x14ac:dyDescent="0.2">
      <c r="B72" s="184" t="s">
        <v>578</v>
      </c>
      <c r="C72" t="s">
        <v>500</v>
      </c>
      <c r="D72" s="460">
        <v>-22080530</v>
      </c>
      <c r="F72" s="509" t="s">
        <v>135</v>
      </c>
      <c r="G72" s="471"/>
      <c r="H72" s="497">
        <f>SUM(D65:D66,D72)</f>
        <v>-22080530</v>
      </c>
      <c r="I72" s="485"/>
      <c r="J72" s="485"/>
      <c r="K72" s="485"/>
      <c r="L72" s="485">
        <f>Корректировки!C33</f>
        <v>0</v>
      </c>
      <c r="M72" s="485">
        <f>Корректировки!C36</f>
        <v>0</v>
      </c>
      <c r="N72" s="485">
        <f>Корректировки!D41</f>
        <v>0</v>
      </c>
      <c r="O72" s="485"/>
      <c r="P72" s="485"/>
      <c r="Q72" s="485">
        <f>Корректировки!C54</f>
        <v>27453</v>
      </c>
      <c r="R72" s="485"/>
      <c r="S72" s="485"/>
      <c r="T72" s="485"/>
      <c r="U72" s="485"/>
      <c r="V72" s="485"/>
      <c r="W72" s="485"/>
      <c r="X72" s="485"/>
      <c r="Y72" s="485"/>
      <c r="Z72" s="485"/>
      <c r="AA72" s="485"/>
      <c r="AB72" s="485"/>
      <c r="AC72" s="485"/>
      <c r="AD72" s="485"/>
      <c r="AE72" s="485"/>
      <c r="AF72" s="485"/>
      <c r="AG72" s="485"/>
      <c r="AH72" s="485"/>
      <c r="AI72" s="485"/>
      <c r="AJ72" s="485"/>
      <c r="AK72" s="485"/>
      <c r="AL72" s="485"/>
      <c r="AM72" s="485"/>
      <c r="AN72" s="485"/>
      <c r="AO72" s="485"/>
      <c r="AP72" s="485"/>
      <c r="AQ72" s="485"/>
      <c r="AR72" s="485"/>
      <c r="AS72" s="487">
        <f>SUM(H72:AR72)</f>
        <v>-22053077</v>
      </c>
      <c r="AT72" s="481" t="s">
        <v>593</v>
      </c>
    </row>
    <row r="73" spans="1:46" x14ac:dyDescent="0.2">
      <c r="B73" s="184" t="s">
        <v>577</v>
      </c>
      <c r="D73" s="463">
        <v>8516898</v>
      </c>
      <c r="F73" s="509" t="s">
        <v>136</v>
      </c>
      <c r="G73" s="471"/>
      <c r="H73" s="497">
        <f t="shared" ref="H73:R73" si="4">H141</f>
        <v>8516698</v>
      </c>
      <c r="I73" s="472">
        <f t="shared" si="4"/>
        <v>-44000</v>
      </c>
      <c r="J73" s="472">
        <f t="shared" si="4"/>
        <v>0</v>
      </c>
      <c r="K73" s="472">
        <f t="shared" si="4"/>
        <v>0</v>
      </c>
      <c r="L73" s="472">
        <f t="shared" si="4"/>
        <v>-19834</v>
      </c>
      <c r="M73" s="472">
        <f t="shared" si="4"/>
        <v>0</v>
      </c>
      <c r="N73" s="472">
        <f t="shared" si="4"/>
        <v>0</v>
      </c>
      <c r="O73" s="472">
        <f t="shared" si="4"/>
        <v>83169</v>
      </c>
      <c r="P73" s="472">
        <f t="shared" si="4"/>
        <v>0</v>
      </c>
      <c r="Q73" s="472">
        <f t="shared" si="4"/>
        <v>60000</v>
      </c>
      <c r="R73" s="472">
        <f t="shared" si="4"/>
        <v>0</v>
      </c>
      <c r="S73" s="472">
        <f t="shared" ref="S73:AD73" si="5">S141</f>
        <v>0</v>
      </c>
      <c r="T73" s="472">
        <f t="shared" si="5"/>
        <v>0</v>
      </c>
      <c r="U73" s="472">
        <f t="shared" si="5"/>
        <v>0</v>
      </c>
      <c r="V73" s="472">
        <f t="shared" si="5"/>
        <v>0</v>
      </c>
      <c r="W73" s="472">
        <f t="shared" si="5"/>
        <v>0</v>
      </c>
      <c r="X73" s="472">
        <f t="shared" si="5"/>
        <v>0</v>
      </c>
      <c r="Y73" s="472">
        <f t="shared" si="5"/>
        <v>0</v>
      </c>
      <c r="Z73" s="472">
        <f t="shared" si="5"/>
        <v>0</v>
      </c>
      <c r="AA73" s="472">
        <f t="shared" si="5"/>
        <v>0</v>
      </c>
      <c r="AB73" s="472">
        <f t="shared" si="5"/>
        <v>0</v>
      </c>
      <c r="AC73" s="472">
        <f t="shared" si="5"/>
        <v>0</v>
      </c>
      <c r="AD73" s="472">
        <f t="shared" si="5"/>
        <v>0</v>
      </c>
      <c r="AE73" s="472">
        <f t="shared" ref="AE73:AS73" si="6">AE141</f>
        <v>0</v>
      </c>
      <c r="AF73" s="472">
        <f t="shared" si="6"/>
        <v>0</v>
      </c>
      <c r="AG73" s="472">
        <f t="shared" si="6"/>
        <v>0</v>
      </c>
      <c r="AH73" s="472">
        <f t="shared" si="6"/>
        <v>0</v>
      </c>
      <c r="AI73" s="472">
        <f t="shared" si="6"/>
        <v>0</v>
      </c>
      <c r="AJ73" s="472">
        <f t="shared" si="6"/>
        <v>0</v>
      </c>
      <c r="AK73" s="472">
        <f t="shared" si="6"/>
        <v>0</v>
      </c>
      <c r="AL73" s="472">
        <f t="shared" si="6"/>
        <v>0</v>
      </c>
      <c r="AM73" s="472">
        <f t="shared" si="6"/>
        <v>0</v>
      </c>
      <c r="AN73" s="472">
        <f t="shared" si="6"/>
        <v>0</v>
      </c>
      <c r="AO73" s="472">
        <f t="shared" si="6"/>
        <v>0</v>
      </c>
      <c r="AP73" s="472">
        <f t="shared" si="6"/>
        <v>0</v>
      </c>
      <c r="AQ73" s="472">
        <f t="shared" si="6"/>
        <v>0</v>
      </c>
      <c r="AR73" s="472">
        <f t="shared" si="6"/>
        <v>0</v>
      </c>
      <c r="AS73" s="472">
        <f t="shared" si="6"/>
        <v>8596033</v>
      </c>
      <c r="AT73" s="481" t="s">
        <v>593</v>
      </c>
    </row>
    <row r="74" spans="1:46" x14ac:dyDescent="0.2">
      <c r="F74" s="470"/>
      <c r="G74" s="471"/>
      <c r="H74" s="498"/>
      <c r="AS74" s="487"/>
      <c r="AT74" s="481" t="s">
        <v>593</v>
      </c>
    </row>
    <row r="75" spans="1:46" s="480" customFormat="1" x14ac:dyDescent="0.2">
      <c r="A75" s="464"/>
      <c r="B75" s="464" t="s">
        <v>501</v>
      </c>
      <c r="C75" s="176" t="s">
        <v>502</v>
      </c>
      <c r="D75" s="464"/>
      <c r="E75"/>
      <c r="F75" s="473" t="s">
        <v>137</v>
      </c>
      <c r="G75" s="474"/>
      <c r="H75" s="499"/>
      <c r="I75" s="464"/>
      <c r="J75" s="464"/>
      <c r="K75" s="464"/>
      <c r="L75" s="464"/>
      <c r="M75" s="464"/>
      <c r="N75" s="464"/>
      <c r="O75" s="464"/>
      <c r="P75" s="464"/>
      <c r="Q75" s="464"/>
      <c r="R75" s="464"/>
      <c r="S75" s="464"/>
      <c r="T75" s="464"/>
      <c r="U75" s="464"/>
      <c r="V75" s="464"/>
      <c r="W75" s="464"/>
      <c r="X75" s="464"/>
      <c r="Y75" s="464"/>
      <c r="Z75" s="464"/>
      <c r="AA75" s="464"/>
      <c r="AB75" s="464"/>
      <c r="AC75" s="464"/>
      <c r="AD75" s="464"/>
      <c r="AE75" s="464"/>
      <c r="AF75" s="464"/>
      <c r="AG75" s="464"/>
      <c r="AH75" s="464"/>
      <c r="AI75" s="464"/>
      <c r="AJ75" s="464"/>
      <c r="AK75" s="464"/>
      <c r="AL75" s="464"/>
      <c r="AM75" s="464"/>
      <c r="AN75" s="464"/>
      <c r="AO75" s="464"/>
      <c r="AP75" s="464"/>
      <c r="AQ75" s="464"/>
      <c r="AR75" s="464"/>
      <c r="AS75" s="487"/>
      <c r="AT75" s="480" t="s">
        <v>593</v>
      </c>
    </row>
    <row r="76" spans="1:46" x14ac:dyDescent="0.2">
      <c r="F76" s="470"/>
      <c r="G76" s="471"/>
      <c r="H76" s="498"/>
      <c r="AS76" s="487"/>
      <c r="AT76" s="481" t="s">
        <v>593</v>
      </c>
    </row>
    <row r="77" spans="1:46" x14ac:dyDescent="0.2">
      <c r="F77" s="470" t="s">
        <v>138</v>
      </c>
      <c r="G77" s="471">
        <v>25</v>
      </c>
      <c r="H77" s="497">
        <f>D86+D101</f>
        <v>0</v>
      </c>
      <c r="I77" s="485"/>
      <c r="J77" s="485"/>
      <c r="K77" s="485"/>
      <c r="L77" s="485"/>
      <c r="M77" s="485">
        <f>Корректировки!D37</f>
        <v>0</v>
      </c>
      <c r="N77" s="485"/>
      <c r="O77" s="485"/>
      <c r="P77" s="485"/>
      <c r="Q77" s="485"/>
      <c r="R77" s="485"/>
      <c r="S77" s="485"/>
      <c r="T77" s="485"/>
      <c r="U77" s="485"/>
      <c r="V77" s="485"/>
      <c r="W77" s="485"/>
      <c r="X77" s="485"/>
      <c r="Y77" s="485"/>
      <c r="Z77" s="485"/>
      <c r="AA77" s="485"/>
      <c r="AB77" s="485"/>
      <c r="AC77" s="485"/>
      <c r="AD77" s="485"/>
      <c r="AE77" s="485"/>
      <c r="AF77" s="485"/>
      <c r="AG77" s="485"/>
      <c r="AH77" s="485"/>
      <c r="AI77" s="485"/>
      <c r="AJ77" s="485"/>
      <c r="AK77" s="485"/>
      <c r="AL77" s="485"/>
      <c r="AM77" s="485"/>
      <c r="AN77" s="485"/>
      <c r="AO77" s="485"/>
      <c r="AP77" s="485"/>
      <c r="AQ77" s="485"/>
      <c r="AR77" s="485"/>
      <c r="AS77" s="487">
        <f>SUM(H77:AR77)</f>
        <v>0</v>
      </c>
      <c r="AT77" s="481" t="s">
        <v>593</v>
      </c>
    </row>
    <row r="78" spans="1:46" x14ac:dyDescent="0.2">
      <c r="F78" s="470"/>
      <c r="G78" s="471"/>
      <c r="H78" s="498"/>
      <c r="AS78" s="487"/>
      <c r="AT78" s="481" t="s">
        <v>593</v>
      </c>
    </row>
    <row r="79" spans="1:46" s="482" customFormat="1" x14ac:dyDescent="0.2">
      <c r="A79" s="176"/>
      <c r="B79" s="176" t="s">
        <v>503</v>
      </c>
      <c r="C79" s="176"/>
      <c r="D79" s="176"/>
      <c r="E79"/>
      <c r="F79" s="468" t="s">
        <v>139</v>
      </c>
      <c r="G79" s="469"/>
      <c r="H79" s="49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6"/>
      <c r="AL79" s="176"/>
      <c r="AM79" s="176"/>
      <c r="AN79" s="176"/>
      <c r="AO79" s="176"/>
      <c r="AP79" s="176"/>
      <c r="AQ79" s="176"/>
      <c r="AR79" s="176"/>
      <c r="AS79" s="487"/>
      <c r="AT79" s="482" t="s">
        <v>593</v>
      </c>
    </row>
    <row r="80" spans="1:46" x14ac:dyDescent="0.2">
      <c r="F80" s="470"/>
      <c r="G80" s="471"/>
      <c r="H80" s="498"/>
      <c r="AS80" s="487"/>
      <c r="AT80" s="481" t="s">
        <v>593</v>
      </c>
    </row>
    <row r="81" spans="1:46" x14ac:dyDescent="0.2">
      <c r="B81" t="s">
        <v>505</v>
      </c>
      <c r="C81" t="s">
        <v>504</v>
      </c>
      <c r="D81" s="460"/>
      <c r="F81" s="470" t="s">
        <v>140</v>
      </c>
      <c r="G81" s="471">
        <v>26</v>
      </c>
      <c r="H81" s="497">
        <f>D81</f>
        <v>0</v>
      </c>
      <c r="I81" s="485"/>
      <c r="J81" s="485"/>
      <c r="K81" s="485"/>
      <c r="L81" s="485"/>
      <c r="M81" s="485"/>
      <c r="N81" s="485"/>
      <c r="O81" s="485"/>
      <c r="P81" s="485"/>
      <c r="Q81" s="485"/>
      <c r="R81" s="485"/>
      <c r="S81" s="485"/>
      <c r="T81" s="485"/>
      <c r="U81" s="485"/>
      <c r="V81" s="485"/>
      <c r="W81" s="485"/>
      <c r="X81" s="485"/>
      <c r="Y81" s="485"/>
      <c r="Z81" s="485"/>
      <c r="AA81" s="485"/>
      <c r="AB81" s="485"/>
      <c r="AC81" s="485"/>
      <c r="AD81" s="485"/>
      <c r="AE81" s="485"/>
      <c r="AF81" s="485"/>
      <c r="AG81" s="485"/>
      <c r="AH81" s="485"/>
      <c r="AI81" s="485"/>
      <c r="AJ81" s="485"/>
      <c r="AK81" s="485"/>
      <c r="AL81" s="485"/>
      <c r="AM81" s="485"/>
      <c r="AN81" s="485"/>
      <c r="AO81" s="485"/>
      <c r="AP81" s="485"/>
      <c r="AQ81" s="485"/>
      <c r="AR81" s="485"/>
      <c r="AS81" s="487">
        <f>SUM(H81:AR81)</f>
        <v>0</v>
      </c>
      <c r="AT81" s="481" t="s">
        <v>593</v>
      </c>
    </row>
    <row r="82" spans="1:46" x14ac:dyDescent="0.2">
      <c r="F82" s="470" t="s">
        <v>141</v>
      </c>
      <c r="G82" s="471">
        <v>27</v>
      </c>
      <c r="H82" s="498"/>
      <c r="I82" s="485"/>
      <c r="J82" s="485"/>
      <c r="K82" s="485">
        <f>Корректировки!D25</f>
        <v>0</v>
      </c>
      <c r="L82" s="485"/>
      <c r="M82" s="485"/>
      <c r="N82" s="485"/>
      <c r="O82" s="485"/>
      <c r="P82" s="485"/>
      <c r="Q82" s="485"/>
      <c r="R82" s="485"/>
      <c r="S82" s="485"/>
      <c r="T82" s="485"/>
      <c r="U82" s="485"/>
      <c r="V82" s="485"/>
      <c r="W82" s="485"/>
      <c r="X82" s="485"/>
      <c r="Y82" s="485"/>
      <c r="Z82" s="485"/>
      <c r="AA82" s="485"/>
      <c r="AB82" s="485"/>
      <c r="AC82" s="485"/>
      <c r="AD82" s="485"/>
      <c r="AE82" s="485"/>
      <c r="AF82" s="485"/>
      <c r="AG82" s="485"/>
      <c r="AH82" s="485"/>
      <c r="AI82" s="485"/>
      <c r="AJ82" s="485"/>
      <c r="AK82" s="485"/>
      <c r="AL82" s="485"/>
      <c r="AM82" s="485"/>
      <c r="AN82" s="485"/>
      <c r="AO82" s="485"/>
      <c r="AP82" s="485"/>
      <c r="AQ82" s="485"/>
      <c r="AR82" s="485"/>
      <c r="AS82" s="487">
        <f>SUM(H82:AR82)</f>
        <v>0</v>
      </c>
      <c r="AT82" s="481" t="s">
        <v>593</v>
      </c>
    </row>
    <row r="83" spans="1:46" x14ac:dyDescent="0.2">
      <c r="F83" s="479" t="s">
        <v>604</v>
      </c>
      <c r="G83" s="471">
        <v>28</v>
      </c>
      <c r="H83" s="498"/>
      <c r="I83" s="485"/>
      <c r="J83" s="485"/>
      <c r="K83" s="485"/>
      <c r="L83" s="485"/>
      <c r="M83" s="485"/>
      <c r="N83" s="485"/>
      <c r="O83" s="485"/>
      <c r="P83" s="485">
        <v>0</v>
      </c>
      <c r="Q83" s="485">
        <v>-162697</v>
      </c>
      <c r="R83" s="485"/>
      <c r="S83" s="485"/>
      <c r="T83" s="485"/>
      <c r="U83" s="485"/>
      <c r="V83" s="485"/>
      <c r="W83" s="485"/>
      <c r="X83" s="485"/>
      <c r="Y83" s="485"/>
      <c r="Z83" s="485"/>
      <c r="AA83" s="485"/>
      <c r="AB83" s="485"/>
      <c r="AC83" s="485"/>
      <c r="AD83" s="485"/>
      <c r="AE83" s="485"/>
      <c r="AF83" s="485"/>
      <c r="AG83" s="485"/>
      <c r="AH83" s="485"/>
      <c r="AI83" s="485"/>
      <c r="AJ83" s="485"/>
      <c r="AK83" s="485"/>
      <c r="AL83" s="485"/>
      <c r="AM83" s="485"/>
      <c r="AN83" s="485"/>
      <c r="AO83" s="485"/>
      <c r="AP83" s="485"/>
      <c r="AQ83" s="485"/>
      <c r="AR83" s="485"/>
      <c r="AS83" s="487">
        <f>SUM(H83:AR83)</f>
        <v>-162697</v>
      </c>
      <c r="AT83" s="481" t="s">
        <v>593</v>
      </c>
    </row>
    <row r="84" spans="1:46" x14ac:dyDescent="0.2">
      <c r="B84" t="s">
        <v>506</v>
      </c>
      <c r="C84" t="s">
        <v>507</v>
      </c>
      <c r="D84" s="460">
        <v>-3707</v>
      </c>
      <c r="F84" s="479" t="s">
        <v>602</v>
      </c>
      <c r="G84" s="471">
        <v>29</v>
      </c>
      <c r="H84" s="497">
        <f>D84</f>
        <v>-3707</v>
      </c>
      <c r="I84" s="485"/>
      <c r="J84" s="485"/>
      <c r="K84" s="485"/>
      <c r="L84" s="485"/>
      <c r="M84" s="485"/>
      <c r="N84" s="485"/>
      <c r="O84" s="485"/>
      <c r="P84" s="485"/>
      <c r="Q84" s="485"/>
      <c r="R84" s="485"/>
      <c r="S84" s="485"/>
      <c r="T84" s="485"/>
      <c r="U84" s="485"/>
      <c r="V84" s="485"/>
      <c r="W84" s="485"/>
      <c r="X84" s="485"/>
      <c r="Y84" s="485"/>
      <c r="Z84" s="485"/>
      <c r="AA84" s="485"/>
      <c r="AB84" s="485"/>
      <c r="AC84" s="485"/>
      <c r="AD84" s="485"/>
      <c r="AE84" s="485"/>
      <c r="AF84" s="485"/>
      <c r="AG84" s="485"/>
      <c r="AH84" s="485"/>
      <c r="AI84" s="485"/>
      <c r="AJ84" s="485"/>
      <c r="AK84" s="485"/>
      <c r="AL84" s="485"/>
      <c r="AM84" s="485"/>
      <c r="AN84" s="485"/>
      <c r="AO84" s="485"/>
      <c r="AP84" s="485"/>
      <c r="AQ84" s="485"/>
      <c r="AR84" s="485"/>
      <c r="AS84" s="487">
        <f>SUM(H84:AR84)</f>
        <v>-3707</v>
      </c>
      <c r="AT84" s="481" t="s">
        <v>593</v>
      </c>
    </row>
    <row r="85" spans="1:46" x14ac:dyDescent="0.2">
      <c r="F85" s="470"/>
      <c r="G85" s="471"/>
      <c r="H85" s="498"/>
      <c r="AS85" s="487"/>
      <c r="AT85" s="481" t="s">
        <v>593</v>
      </c>
    </row>
    <row r="86" spans="1:46" x14ac:dyDescent="0.2">
      <c r="B86" t="s">
        <v>508</v>
      </c>
      <c r="C86" t="s">
        <v>509</v>
      </c>
      <c r="D86" s="460"/>
      <c r="F86" s="470"/>
      <c r="G86" s="471"/>
      <c r="H86" s="498"/>
      <c r="AS86" s="487"/>
      <c r="AT86" s="481" t="s">
        <v>593</v>
      </c>
    </row>
    <row r="87" spans="1:46" x14ac:dyDescent="0.2">
      <c r="B87" t="s">
        <v>510</v>
      </c>
      <c r="C87" t="s">
        <v>511</v>
      </c>
      <c r="D87" s="460"/>
      <c r="F87" s="470"/>
      <c r="G87" s="471"/>
      <c r="H87" s="498"/>
      <c r="AS87" s="487"/>
      <c r="AT87" s="481" t="s">
        <v>593</v>
      </c>
    </row>
    <row r="88" spans="1:46" s="480" customFormat="1" x14ac:dyDescent="0.2">
      <c r="A88" s="464"/>
      <c r="B88" s="464" t="s">
        <v>512</v>
      </c>
      <c r="C88" s="176" t="s">
        <v>513</v>
      </c>
      <c r="D88"/>
      <c r="E88"/>
      <c r="F88" s="473" t="s">
        <v>143</v>
      </c>
      <c r="G88" s="474"/>
      <c r="H88" s="499"/>
      <c r="I88" s="464"/>
      <c r="J88" s="464"/>
      <c r="K88" s="464"/>
      <c r="L88" s="464"/>
      <c r="M88" s="464"/>
      <c r="N88" s="464"/>
      <c r="O88" s="464"/>
      <c r="P88" s="464"/>
      <c r="Q88" s="464"/>
      <c r="R88" s="464"/>
      <c r="S88" s="464"/>
      <c r="T88" s="464"/>
      <c r="U88" s="464"/>
      <c r="V88" s="464"/>
      <c r="W88" s="464"/>
      <c r="X88" s="464"/>
      <c r="Y88" s="464"/>
      <c r="Z88" s="464"/>
      <c r="AA88" s="464"/>
      <c r="AB88" s="464"/>
      <c r="AC88" s="464"/>
      <c r="AD88" s="464"/>
      <c r="AE88" s="464"/>
      <c r="AF88" s="464"/>
      <c r="AG88" s="464"/>
      <c r="AH88" s="464"/>
      <c r="AI88" s="464"/>
      <c r="AJ88" s="464"/>
      <c r="AK88" s="464"/>
      <c r="AL88" s="464"/>
      <c r="AM88" s="464"/>
      <c r="AN88" s="464"/>
      <c r="AO88" s="464"/>
      <c r="AP88" s="464"/>
      <c r="AQ88" s="464"/>
      <c r="AR88" s="464"/>
      <c r="AS88" s="487"/>
      <c r="AT88" s="480" t="s">
        <v>593</v>
      </c>
    </row>
    <row r="89" spans="1:46" x14ac:dyDescent="0.2">
      <c r="F89" s="470"/>
      <c r="G89" s="471"/>
      <c r="H89" s="498"/>
      <c r="AS89" s="487"/>
      <c r="AT89" s="481" t="s">
        <v>593</v>
      </c>
    </row>
    <row r="90" spans="1:46" s="482" customFormat="1" x14ac:dyDescent="0.2">
      <c r="A90" s="176"/>
      <c r="B90" s="176" t="s">
        <v>514</v>
      </c>
      <c r="C90" s="176"/>
      <c r="D90" s="176"/>
      <c r="E90"/>
      <c r="F90" s="468" t="s">
        <v>144</v>
      </c>
      <c r="G90" s="469"/>
      <c r="H90" s="49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P90" s="176"/>
      <c r="AQ90" s="176"/>
      <c r="AR90" s="176"/>
      <c r="AS90" s="487"/>
      <c r="AT90" s="482" t="s">
        <v>593</v>
      </c>
    </row>
    <row r="91" spans="1:46" x14ac:dyDescent="0.2">
      <c r="B91" t="s">
        <v>505</v>
      </c>
      <c r="C91" t="s">
        <v>515</v>
      </c>
      <c r="D91" s="460"/>
      <c r="F91" s="470" t="s">
        <v>145</v>
      </c>
      <c r="G91" s="471">
        <v>26</v>
      </c>
      <c r="H91" s="497">
        <f>D91</f>
        <v>0</v>
      </c>
      <c r="I91" s="485"/>
      <c r="J91" s="485"/>
      <c r="K91" s="485"/>
      <c r="L91" s="485"/>
      <c r="M91" s="485"/>
      <c r="N91" s="485"/>
      <c r="O91" s="485"/>
      <c r="P91" s="485"/>
      <c r="Q91" s="485"/>
      <c r="R91" s="485"/>
      <c r="S91" s="485"/>
      <c r="T91" s="485"/>
      <c r="U91" s="485"/>
      <c r="V91" s="485"/>
      <c r="W91" s="485"/>
      <c r="X91" s="485"/>
      <c r="Y91" s="485"/>
      <c r="Z91" s="485"/>
      <c r="AA91" s="485"/>
      <c r="AB91" s="485"/>
      <c r="AC91" s="485"/>
      <c r="AD91" s="485"/>
      <c r="AE91" s="485"/>
      <c r="AF91" s="485"/>
      <c r="AG91" s="485"/>
      <c r="AH91" s="485"/>
      <c r="AI91" s="485"/>
      <c r="AJ91" s="485"/>
      <c r="AK91" s="485"/>
      <c r="AL91" s="485"/>
      <c r="AM91" s="485"/>
      <c r="AN91" s="485"/>
      <c r="AO91" s="485"/>
      <c r="AP91" s="485"/>
      <c r="AQ91" s="485"/>
      <c r="AR91" s="485"/>
      <c r="AS91" s="487">
        <f t="shared" ref="AS91:AS100" si="7">SUM(H91:AR91)</f>
        <v>0</v>
      </c>
      <c r="AT91" s="481" t="s">
        <v>593</v>
      </c>
    </row>
    <row r="92" spans="1:46" x14ac:dyDescent="0.2">
      <c r="F92" s="470" t="s">
        <v>146</v>
      </c>
      <c r="G92" s="471"/>
      <c r="H92" s="498"/>
      <c r="I92" s="485"/>
      <c r="J92" s="485">
        <v>0</v>
      </c>
      <c r="K92" s="485">
        <f>Корректировки!D26</f>
        <v>-418028</v>
      </c>
      <c r="L92" s="485"/>
      <c r="M92" s="485"/>
      <c r="N92" s="485"/>
      <c r="O92" s="485"/>
      <c r="P92" s="485"/>
      <c r="Q92" s="485"/>
      <c r="R92" s="485"/>
      <c r="S92" s="485"/>
      <c r="T92" s="485"/>
      <c r="U92" s="485"/>
      <c r="V92" s="485"/>
      <c r="W92" s="485"/>
      <c r="X92" s="485"/>
      <c r="Y92" s="485"/>
      <c r="Z92" s="485"/>
      <c r="AA92" s="485"/>
      <c r="AB92" s="485"/>
      <c r="AC92" s="485"/>
      <c r="AD92" s="485"/>
      <c r="AE92" s="485"/>
      <c r="AF92" s="485"/>
      <c r="AG92" s="485"/>
      <c r="AH92" s="485"/>
      <c r="AI92" s="485"/>
      <c r="AJ92" s="485"/>
      <c r="AK92" s="485"/>
      <c r="AL92" s="485"/>
      <c r="AM92" s="485"/>
      <c r="AN92" s="485"/>
      <c r="AO92" s="485"/>
      <c r="AP92" s="485"/>
      <c r="AQ92" s="485"/>
      <c r="AR92" s="485"/>
      <c r="AS92" s="487">
        <f t="shared" si="7"/>
        <v>-418028</v>
      </c>
      <c r="AT92" s="481" t="s">
        <v>593</v>
      </c>
    </row>
    <row r="93" spans="1:46" x14ac:dyDescent="0.2">
      <c r="F93" s="141" t="s">
        <v>616</v>
      </c>
      <c r="G93" s="471"/>
      <c r="H93" s="498"/>
      <c r="I93" s="485"/>
      <c r="J93" s="485">
        <v>0</v>
      </c>
      <c r="K93" s="485"/>
      <c r="L93" s="485"/>
      <c r="M93" s="485"/>
      <c r="N93" s="485"/>
      <c r="O93" s="485"/>
      <c r="P93" s="485"/>
      <c r="Q93" s="485"/>
      <c r="R93" s="485"/>
      <c r="S93" s="485"/>
      <c r="T93" s="485"/>
      <c r="U93" s="485"/>
      <c r="V93" s="485"/>
      <c r="W93" s="485"/>
      <c r="X93" s="485"/>
      <c r="Y93" s="485"/>
      <c r="Z93" s="485"/>
      <c r="AA93" s="485"/>
      <c r="AB93" s="485"/>
      <c r="AC93" s="485"/>
      <c r="AD93" s="485"/>
      <c r="AE93" s="485"/>
      <c r="AF93" s="485"/>
      <c r="AG93" s="485"/>
      <c r="AH93" s="485"/>
      <c r="AI93" s="485"/>
      <c r="AJ93" s="485"/>
      <c r="AK93" s="485"/>
      <c r="AL93" s="485"/>
      <c r="AM93" s="485"/>
      <c r="AN93" s="485"/>
      <c r="AO93" s="485"/>
      <c r="AP93" s="485"/>
      <c r="AQ93" s="485"/>
      <c r="AR93" s="485"/>
      <c r="AS93" s="487">
        <f t="shared" si="7"/>
        <v>0</v>
      </c>
    </row>
    <row r="94" spans="1:46" x14ac:dyDescent="0.2">
      <c r="B94" t="s">
        <v>516</v>
      </c>
      <c r="C94" t="s">
        <v>517</v>
      </c>
      <c r="D94" s="460">
        <v>-56639293</v>
      </c>
      <c r="F94" s="470" t="s">
        <v>147</v>
      </c>
      <c r="G94" s="471"/>
      <c r="H94" s="497">
        <f>D94</f>
        <v>-56639293</v>
      </c>
      <c r="I94" s="485"/>
      <c r="J94" s="485"/>
      <c r="K94" s="485">
        <f>Корректировки!C27</f>
        <v>1810374</v>
      </c>
      <c r="L94" s="485"/>
      <c r="M94" s="485"/>
      <c r="N94" s="485"/>
      <c r="O94" s="485"/>
      <c r="P94" s="485"/>
      <c r="Q94" s="485">
        <f>Корректировки!C53</f>
        <v>0</v>
      </c>
      <c r="R94" s="485"/>
      <c r="S94" s="485"/>
      <c r="T94" s="485"/>
      <c r="U94" s="485"/>
      <c r="V94" s="485"/>
      <c r="W94" s="485"/>
      <c r="X94" s="485"/>
      <c r="Y94" s="485"/>
      <c r="Z94" s="485"/>
      <c r="AA94" s="485"/>
      <c r="AB94" s="485"/>
      <c r="AC94" s="485"/>
      <c r="AD94" s="485"/>
      <c r="AE94" s="485"/>
      <c r="AF94" s="485"/>
      <c r="AG94" s="485"/>
      <c r="AH94" s="485"/>
      <c r="AI94" s="485"/>
      <c r="AJ94" s="485"/>
      <c r="AK94" s="485"/>
      <c r="AL94" s="485"/>
      <c r="AM94" s="485"/>
      <c r="AN94" s="485"/>
      <c r="AO94" s="485"/>
      <c r="AP94" s="485"/>
      <c r="AQ94" s="485"/>
      <c r="AR94" s="485"/>
      <c r="AS94" s="487">
        <f>SUM(H94:AR94)</f>
        <v>-54828919</v>
      </c>
      <c r="AT94" s="481" t="s">
        <v>593</v>
      </c>
    </row>
    <row r="95" spans="1:46" x14ac:dyDescent="0.2">
      <c r="F95" s="470" t="s">
        <v>148</v>
      </c>
      <c r="G95" s="471">
        <v>30</v>
      </c>
      <c r="H95" s="498"/>
      <c r="I95" s="485"/>
      <c r="J95" s="485"/>
      <c r="K95" s="485">
        <f>Корректировки!D28</f>
        <v>0</v>
      </c>
      <c r="L95" s="485"/>
      <c r="M95" s="485"/>
      <c r="N95" s="485"/>
      <c r="O95" s="485"/>
      <c r="P95" s="485"/>
      <c r="Q95" s="485"/>
      <c r="R95" s="485"/>
      <c r="S95" s="485"/>
      <c r="T95" s="485"/>
      <c r="U95" s="485"/>
      <c r="V95" s="485"/>
      <c r="W95" s="485"/>
      <c r="X95" s="485"/>
      <c r="Y95" s="485"/>
      <c r="Z95" s="485"/>
      <c r="AA95" s="485"/>
      <c r="AB95" s="485"/>
      <c r="AC95" s="485"/>
      <c r="AD95" s="485"/>
      <c r="AE95" s="485"/>
      <c r="AF95" s="485"/>
      <c r="AG95" s="485"/>
      <c r="AH95" s="485"/>
      <c r="AI95" s="485"/>
      <c r="AJ95" s="485"/>
      <c r="AK95" s="485"/>
      <c r="AL95" s="485"/>
      <c r="AM95" s="485"/>
      <c r="AN95" s="485"/>
      <c r="AO95" s="485"/>
      <c r="AP95" s="485"/>
      <c r="AQ95" s="485"/>
      <c r="AR95" s="485"/>
      <c r="AS95" s="487">
        <f t="shared" si="7"/>
        <v>0</v>
      </c>
      <c r="AT95" s="481" t="s">
        <v>593</v>
      </c>
    </row>
    <row r="96" spans="1:46" x14ac:dyDescent="0.2">
      <c r="F96" s="470" t="s">
        <v>149</v>
      </c>
      <c r="G96" s="471">
        <v>31</v>
      </c>
      <c r="H96" s="498"/>
      <c r="I96" s="485"/>
      <c r="J96" s="485"/>
      <c r="K96" s="485">
        <f>Корректировки!D29</f>
        <v>-1392346</v>
      </c>
      <c r="L96" s="485"/>
      <c r="M96" s="485"/>
      <c r="N96" s="485"/>
      <c r="O96" s="485"/>
      <c r="P96" s="485"/>
      <c r="Q96" s="485"/>
      <c r="R96" s="485"/>
      <c r="S96" s="485"/>
      <c r="T96" s="485"/>
      <c r="U96" s="485"/>
      <c r="V96" s="485"/>
      <c r="W96" s="485"/>
      <c r="X96" s="485"/>
      <c r="Y96" s="485"/>
      <c r="Z96" s="485"/>
      <c r="AA96" s="485"/>
      <c r="AB96" s="485"/>
      <c r="AC96" s="485"/>
      <c r="AD96" s="485"/>
      <c r="AE96" s="485"/>
      <c r="AF96" s="485"/>
      <c r="AG96" s="485"/>
      <c r="AH96" s="485"/>
      <c r="AI96" s="485"/>
      <c r="AJ96" s="485"/>
      <c r="AK96" s="485"/>
      <c r="AL96" s="485"/>
      <c r="AM96" s="485"/>
      <c r="AN96" s="485"/>
      <c r="AO96" s="485"/>
      <c r="AP96" s="485"/>
      <c r="AQ96" s="485"/>
      <c r="AR96" s="485"/>
      <c r="AS96" s="487">
        <f t="shared" si="7"/>
        <v>-1392346</v>
      </c>
      <c r="AT96" s="481" t="s">
        <v>593</v>
      </c>
    </row>
    <row r="97" spans="1:46" x14ac:dyDescent="0.2">
      <c r="F97" s="479" t="s">
        <v>603</v>
      </c>
      <c r="G97" s="471">
        <v>28</v>
      </c>
      <c r="H97" s="498"/>
      <c r="I97" s="485"/>
      <c r="J97" s="485"/>
      <c r="K97" s="485"/>
      <c r="L97" s="485"/>
      <c r="M97" s="485"/>
      <c r="N97" s="485"/>
      <c r="O97" s="485">
        <v>0</v>
      </c>
      <c r="P97" s="485">
        <v>-78609</v>
      </c>
      <c r="Q97" s="485">
        <v>0</v>
      </c>
      <c r="R97" s="485"/>
      <c r="S97" s="485"/>
      <c r="T97" s="485"/>
      <c r="U97" s="485"/>
      <c r="V97" s="485"/>
      <c r="W97" s="485"/>
      <c r="X97" s="485"/>
      <c r="Y97" s="485"/>
      <c r="Z97" s="485"/>
      <c r="AA97" s="485"/>
      <c r="AB97" s="485"/>
      <c r="AC97" s="485"/>
      <c r="AD97" s="485"/>
      <c r="AE97" s="485"/>
      <c r="AF97" s="485"/>
      <c r="AG97" s="485"/>
      <c r="AH97" s="485"/>
      <c r="AI97" s="485"/>
      <c r="AJ97" s="485"/>
      <c r="AK97" s="485"/>
      <c r="AL97" s="485"/>
      <c r="AM97" s="485"/>
      <c r="AN97" s="485"/>
      <c r="AO97" s="485"/>
      <c r="AP97" s="485"/>
      <c r="AQ97" s="485"/>
      <c r="AR97" s="485"/>
      <c r="AS97" s="487">
        <f t="shared" si="7"/>
        <v>-78609</v>
      </c>
      <c r="AT97" s="481" t="s">
        <v>593</v>
      </c>
    </row>
    <row r="98" spans="1:46" x14ac:dyDescent="0.2">
      <c r="F98" s="470" t="s">
        <v>150</v>
      </c>
      <c r="G98" s="471">
        <v>32</v>
      </c>
      <c r="H98" s="497">
        <f>D87+D103</f>
        <v>0</v>
      </c>
      <c r="I98" s="485"/>
      <c r="J98" s="485"/>
      <c r="K98" s="485">
        <f>Корректировки!C30+Корректировки!D30</f>
        <v>0</v>
      </c>
      <c r="L98" s="485"/>
      <c r="M98" s="485"/>
      <c r="N98" s="485"/>
      <c r="O98" s="485"/>
      <c r="P98" s="485"/>
      <c r="Q98" s="485"/>
      <c r="R98" s="485"/>
      <c r="S98" s="485"/>
      <c r="T98" s="485"/>
      <c r="U98" s="485"/>
      <c r="V98" s="485"/>
      <c r="W98" s="485"/>
      <c r="X98" s="485"/>
      <c r="Y98" s="485"/>
      <c r="Z98" s="485"/>
      <c r="AA98" s="485"/>
      <c r="AB98" s="485"/>
      <c r="AC98" s="485"/>
      <c r="AD98" s="485"/>
      <c r="AE98" s="485"/>
      <c r="AF98" s="485"/>
      <c r="AG98" s="485"/>
      <c r="AH98" s="485"/>
      <c r="AI98" s="485"/>
      <c r="AJ98" s="485"/>
      <c r="AK98" s="485"/>
      <c r="AL98" s="485"/>
      <c r="AM98" s="485"/>
      <c r="AN98" s="485"/>
      <c r="AO98" s="485"/>
      <c r="AP98" s="485"/>
      <c r="AQ98" s="485"/>
      <c r="AR98" s="485"/>
      <c r="AS98" s="487">
        <f>SUM(H98:AR98)</f>
        <v>0</v>
      </c>
      <c r="AT98" s="481" t="s">
        <v>593</v>
      </c>
    </row>
    <row r="99" spans="1:46" x14ac:dyDescent="0.2">
      <c r="F99" s="470" t="s">
        <v>151</v>
      </c>
      <c r="G99" s="471"/>
      <c r="H99" s="498"/>
      <c r="I99" s="485"/>
      <c r="J99" s="485"/>
      <c r="K99" s="485">
        <v>-60000</v>
      </c>
      <c r="L99" s="485"/>
      <c r="M99" s="485"/>
      <c r="N99" s="485"/>
      <c r="O99" s="485"/>
      <c r="P99" s="485"/>
      <c r="Q99" s="485"/>
      <c r="R99" s="485"/>
      <c r="S99" s="485"/>
      <c r="T99" s="485"/>
      <c r="U99" s="485"/>
      <c r="V99" s="485"/>
      <c r="W99" s="485"/>
      <c r="X99" s="485"/>
      <c r="Y99" s="485"/>
      <c r="Z99" s="485"/>
      <c r="AA99" s="485"/>
      <c r="AB99" s="485"/>
      <c r="AC99" s="485"/>
      <c r="AD99" s="485"/>
      <c r="AE99" s="485"/>
      <c r="AF99" s="485"/>
      <c r="AG99" s="485"/>
      <c r="AH99" s="485"/>
      <c r="AI99" s="485"/>
      <c r="AJ99" s="485"/>
      <c r="AK99" s="485"/>
      <c r="AL99" s="485"/>
      <c r="AM99" s="485"/>
      <c r="AN99" s="485"/>
      <c r="AO99" s="485"/>
      <c r="AP99" s="485"/>
      <c r="AQ99" s="485"/>
      <c r="AR99" s="485"/>
      <c r="AS99" s="487">
        <f t="shared" si="7"/>
        <v>-60000</v>
      </c>
      <c r="AT99" s="481" t="s">
        <v>593</v>
      </c>
    </row>
    <row r="100" spans="1:46" x14ac:dyDescent="0.2">
      <c r="B100" t="s">
        <v>152</v>
      </c>
      <c r="C100" t="s">
        <v>518</v>
      </c>
      <c r="D100" s="460"/>
      <c r="F100" s="470" t="s">
        <v>152</v>
      </c>
      <c r="G100" s="471">
        <v>33</v>
      </c>
      <c r="H100" s="497">
        <f>D100</f>
        <v>0</v>
      </c>
      <c r="I100" s="485"/>
      <c r="J100" s="485"/>
      <c r="K100" s="485"/>
      <c r="L100" s="485"/>
      <c r="M100" s="485"/>
      <c r="N100" s="485"/>
      <c r="O100" s="485"/>
      <c r="P100" s="485"/>
      <c r="Q100" s="485"/>
      <c r="R100" s="485"/>
      <c r="S100" s="485"/>
      <c r="T100" s="485"/>
      <c r="U100" s="485"/>
      <c r="V100" s="485"/>
      <c r="W100" s="485"/>
      <c r="X100" s="485"/>
      <c r="Y100" s="485"/>
      <c r="Z100" s="485"/>
      <c r="AA100" s="485"/>
      <c r="AB100" s="485"/>
      <c r="AC100" s="485"/>
      <c r="AD100" s="485"/>
      <c r="AE100" s="485"/>
      <c r="AF100" s="485"/>
      <c r="AG100" s="485"/>
      <c r="AH100" s="485"/>
      <c r="AI100" s="485"/>
      <c r="AJ100" s="485"/>
      <c r="AK100" s="485"/>
      <c r="AL100" s="485"/>
      <c r="AM100" s="485"/>
      <c r="AN100" s="485"/>
      <c r="AO100" s="485"/>
      <c r="AP100" s="485"/>
      <c r="AQ100" s="485"/>
      <c r="AR100" s="485"/>
      <c r="AS100" s="487">
        <f t="shared" si="7"/>
        <v>0</v>
      </c>
      <c r="AT100" s="481" t="s">
        <v>593</v>
      </c>
    </row>
    <row r="101" spans="1:46" x14ac:dyDescent="0.2">
      <c r="B101" t="s">
        <v>519</v>
      </c>
      <c r="C101" t="s">
        <v>520</v>
      </c>
      <c r="D101" s="460"/>
      <c r="F101" s="470"/>
      <c r="G101" s="471"/>
      <c r="H101" s="498"/>
      <c r="AS101" s="487"/>
      <c r="AT101" s="481" t="s">
        <v>593</v>
      </c>
    </row>
    <row r="102" spans="1:46" x14ac:dyDescent="0.2">
      <c r="F102" s="470"/>
      <c r="G102" s="471"/>
      <c r="H102" s="498"/>
      <c r="AS102" s="487"/>
      <c r="AT102" s="481" t="s">
        <v>593</v>
      </c>
    </row>
    <row r="103" spans="1:46" x14ac:dyDescent="0.2">
      <c r="B103" t="s">
        <v>510</v>
      </c>
      <c r="C103" t="s">
        <v>521</v>
      </c>
      <c r="D103" s="460"/>
      <c r="F103" s="470"/>
      <c r="G103" s="471"/>
      <c r="H103" s="498"/>
      <c r="AS103" s="487"/>
      <c r="AT103" s="481" t="s">
        <v>593</v>
      </c>
    </row>
    <row r="104" spans="1:46" s="480" customFormat="1" x14ac:dyDescent="0.2">
      <c r="A104" s="464"/>
      <c r="B104" s="464" t="s">
        <v>522</v>
      </c>
      <c r="C104" s="176" t="s">
        <v>523</v>
      </c>
      <c r="D104" s="464"/>
      <c r="E104"/>
      <c r="F104" s="473" t="s">
        <v>153</v>
      </c>
      <c r="G104" s="474"/>
      <c r="H104" s="499"/>
      <c r="I104" s="464"/>
      <c r="J104" s="464"/>
      <c r="K104" s="464"/>
      <c r="L104" s="464"/>
      <c r="M104" s="464"/>
      <c r="N104" s="464"/>
      <c r="O104" s="464"/>
      <c r="P104" s="464"/>
      <c r="Q104" s="464"/>
      <c r="R104" s="464"/>
      <c r="S104" s="464"/>
      <c r="T104" s="464"/>
      <c r="U104" s="464"/>
      <c r="V104" s="464"/>
      <c r="W104" s="464"/>
      <c r="X104" s="464"/>
      <c r="Y104" s="464"/>
      <c r="Z104" s="464"/>
      <c r="AA104" s="464"/>
      <c r="AB104" s="464"/>
      <c r="AC104" s="464"/>
      <c r="AD104" s="464"/>
      <c r="AE104" s="464"/>
      <c r="AF104" s="464"/>
      <c r="AG104" s="464"/>
      <c r="AH104" s="464"/>
      <c r="AI104" s="464"/>
      <c r="AJ104" s="464"/>
      <c r="AK104" s="464"/>
      <c r="AL104" s="464"/>
      <c r="AM104" s="464"/>
      <c r="AN104" s="464"/>
      <c r="AO104" s="464"/>
      <c r="AP104" s="464"/>
      <c r="AQ104" s="464"/>
      <c r="AR104" s="464"/>
      <c r="AS104" s="487"/>
      <c r="AT104" s="480" t="s">
        <v>593</v>
      </c>
    </row>
    <row r="105" spans="1:46" x14ac:dyDescent="0.2">
      <c r="F105" s="470"/>
      <c r="G105" s="471"/>
      <c r="H105" s="498"/>
      <c r="AS105" s="487"/>
      <c r="AT105" s="481" t="s">
        <v>593</v>
      </c>
    </row>
    <row r="106" spans="1:46" x14ac:dyDescent="0.2">
      <c r="F106" s="473" t="s">
        <v>154</v>
      </c>
      <c r="G106" s="471"/>
      <c r="H106" s="498"/>
      <c r="AS106" s="487"/>
      <c r="AT106" s="481" t="s">
        <v>593</v>
      </c>
    </row>
    <row r="107" spans="1:46" x14ac:dyDescent="0.2">
      <c r="F107" s="470"/>
      <c r="G107" s="471"/>
      <c r="H107" s="498"/>
      <c r="AS107" s="487"/>
      <c r="AT107" s="481" t="s">
        <v>593</v>
      </c>
    </row>
    <row r="108" spans="1:46" s="482" customFormat="1" x14ac:dyDescent="0.2">
      <c r="A108" s="457"/>
      <c r="B108" s="457" t="s">
        <v>486</v>
      </c>
      <c r="C108" s="457" t="s">
        <v>524</v>
      </c>
      <c r="D108" s="461">
        <f>SUM(D61:D107)</f>
        <v>-70576632</v>
      </c>
      <c r="E108"/>
      <c r="F108" s="475" t="s">
        <v>155</v>
      </c>
      <c r="G108" s="476"/>
      <c r="H108" s="500">
        <f t="shared" ref="H108:AS108" si="8">SUM(H61:H107)</f>
        <v>-70576832</v>
      </c>
      <c r="I108" s="461">
        <f t="shared" si="8"/>
        <v>-44000</v>
      </c>
      <c r="J108" s="461">
        <f t="shared" si="8"/>
        <v>0</v>
      </c>
      <c r="K108" s="461">
        <f>SUM(K61:K107)</f>
        <v>-60000</v>
      </c>
      <c r="L108" s="461">
        <f t="shared" si="8"/>
        <v>-19834</v>
      </c>
      <c r="M108" s="461">
        <f t="shared" si="8"/>
        <v>0</v>
      </c>
      <c r="N108" s="461">
        <f t="shared" si="8"/>
        <v>0</v>
      </c>
      <c r="O108" s="461">
        <f t="shared" si="8"/>
        <v>83169</v>
      </c>
      <c r="P108" s="461">
        <f t="shared" si="8"/>
        <v>-78609</v>
      </c>
      <c r="Q108" s="461">
        <f t="shared" si="8"/>
        <v>-75244</v>
      </c>
      <c r="R108" s="461">
        <f t="shared" si="8"/>
        <v>0</v>
      </c>
      <c r="S108" s="461">
        <f t="shared" si="8"/>
        <v>0</v>
      </c>
      <c r="T108" s="461">
        <f t="shared" si="8"/>
        <v>0</v>
      </c>
      <c r="U108" s="461">
        <f t="shared" si="8"/>
        <v>0</v>
      </c>
      <c r="V108" s="461">
        <f t="shared" si="8"/>
        <v>0</v>
      </c>
      <c r="W108" s="461">
        <f t="shared" si="8"/>
        <v>0</v>
      </c>
      <c r="X108" s="461">
        <f t="shared" si="8"/>
        <v>0</v>
      </c>
      <c r="Y108" s="461">
        <f t="shared" si="8"/>
        <v>0</v>
      </c>
      <c r="Z108" s="461">
        <f t="shared" si="8"/>
        <v>0</v>
      </c>
      <c r="AA108" s="461">
        <f t="shared" si="8"/>
        <v>0</v>
      </c>
      <c r="AB108" s="461">
        <f t="shared" si="8"/>
        <v>0</v>
      </c>
      <c r="AC108" s="461">
        <f t="shared" si="8"/>
        <v>0</v>
      </c>
      <c r="AD108" s="461">
        <f t="shared" si="8"/>
        <v>0</v>
      </c>
      <c r="AE108" s="461">
        <f t="shared" si="8"/>
        <v>0</v>
      </c>
      <c r="AF108" s="461">
        <f t="shared" si="8"/>
        <v>0</v>
      </c>
      <c r="AG108" s="461">
        <f t="shared" si="8"/>
        <v>0</v>
      </c>
      <c r="AH108" s="461">
        <f t="shared" si="8"/>
        <v>0</v>
      </c>
      <c r="AI108" s="461">
        <f t="shared" si="8"/>
        <v>0</v>
      </c>
      <c r="AJ108" s="461">
        <f t="shared" si="8"/>
        <v>0</v>
      </c>
      <c r="AK108" s="461">
        <f t="shared" si="8"/>
        <v>0</v>
      </c>
      <c r="AL108" s="461">
        <f t="shared" si="8"/>
        <v>0</v>
      </c>
      <c r="AM108" s="461">
        <f t="shared" si="8"/>
        <v>0</v>
      </c>
      <c r="AN108" s="461">
        <f t="shared" si="8"/>
        <v>0</v>
      </c>
      <c r="AO108" s="461">
        <f t="shared" si="8"/>
        <v>0</v>
      </c>
      <c r="AP108" s="461">
        <f t="shared" si="8"/>
        <v>0</v>
      </c>
      <c r="AQ108" s="461">
        <f t="shared" si="8"/>
        <v>0</v>
      </c>
      <c r="AR108" s="461">
        <f t="shared" si="8"/>
        <v>0</v>
      </c>
      <c r="AS108" s="461">
        <f t="shared" si="8"/>
        <v>-70771350</v>
      </c>
      <c r="AT108" s="482" t="s">
        <v>593</v>
      </c>
    </row>
    <row r="109" spans="1:46" s="483" customFormat="1" x14ac:dyDescent="0.2">
      <c r="A109" s="466"/>
      <c r="B109" s="465" t="s">
        <v>576</v>
      </c>
      <c r="C109" s="466"/>
      <c r="D109" s="467">
        <f>ROUND((D59+D108),0)</f>
        <v>200</v>
      </c>
      <c r="E109"/>
      <c r="F109" s="477"/>
      <c r="G109" s="478"/>
      <c r="H109" s="501">
        <f t="shared" ref="H109:AR109" si="9">ROUND((H59+H108),0)</f>
        <v>0</v>
      </c>
      <c r="I109" s="467">
        <f t="shared" si="9"/>
        <v>-44000</v>
      </c>
      <c r="J109" s="467">
        <f t="shared" si="9"/>
        <v>73516</v>
      </c>
      <c r="K109" s="467">
        <f t="shared" si="9"/>
        <v>-562037</v>
      </c>
      <c r="L109" s="467">
        <f t="shared" si="9"/>
        <v>-15836</v>
      </c>
      <c r="M109" s="467">
        <f t="shared" si="9"/>
        <v>0</v>
      </c>
      <c r="N109" s="467">
        <f t="shared" si="9"/>
        <v>28634</v>
      </c>
      <c r="O109" s="467">
        <f t="shared" si="9"/>
        <v>820573</v>
      </c>
      <c r="P109" s="467">
        <f t="shared" si="9"/>
        <v>-161778</v>
      </c>
      <c r="Q109" s="467">
        <f t="shared" si="9"/>
        <v>-75244</v>
      </c>
      <c r="R109" s="467">
        <f t="shared" si="9"/>
        <v>0</v>
      </c>
      <c r="S109" s="467">
        <f t="shared" si="9"/>
        <v>0</v>
      </c>
      <c r="T109" s="467">
        <f t="shared" si="9"/>
        <v>0</v>
      </c>
      <c r="U109" s="467">
        <f t="shared" si="9"/>
        <v>0</v>
      </c>
      <c r="V109" s="467">
        <f t="shared" si="9"/>
        <v>0</v>
      </c>
      <c r="W109" s="467">
        <f t="shared" si="9"/>
        <v>0</v>
      </c>
      <c r="X109" s="467">
        <f t="shared" si="9"/>
        <v>0</v>
      </c>
      <c r="Y109" s="467">
        <f t="shared" si="9"/>
        <v>0</v>
      </c>
      <c r="Z109" s="467">
        <f t="shared" si="9"/>
        <v>0</v>
      </c>
      <c r="AA109" s="467">
        <f t="shared" si="9"/>
        <v>0</v>
      </c>
      <c r="AB109" s="467">
        <f t="shared" si="9"/>
        <v>0</v>
      </c>
      <c r="AC109" s="467">
        <f t="shared" si="9"/>
        <v>0</v>
      </c>
      <c r="AD109" s="467">
        <f t="shared" si="9"/>
        <v>0</v>
      </c>
      <c r="AE109" s="467">
        <f t="shared" si="9"/>
        <v>0</v>
      </c>
      <c r="AF109" s="467">
        <f t="shared" si="9"/>
        <v>0</v>
      </c>
      <c r="AG109" s="467">
        <f t="shared" si="9"/>
        <v>0</v>
      </c>
      <c r="AH109" s="467">
        <f t="shared" si="9"/>
        <v>0</v>
      </c>
      <c r="AI109" s="467">
        <f t="shared" si="9"/>
        <v>0</v>
      </c>
      <c r="AJ109" s="467">
        <f t="shared" si="9"/>
        <v>0</v>
      </c>
      <c r="AK109" s="467">
        <f t="shared" si="9"/>
        <v>0</v>
      </c>
      <c r="AL109" s="467">
        <f t="shared" si="9"/>
        <v>0</v>
      </c>
      <c r="AM109" s="467">
        <f t="shared" si="9"/>
        <v>0</v>
      </c>
      <c r="AN109" s="467">
        <f t="shared" si="9"/>
        <v>0</v>
      </c>
      <c r="AO109" s="467">
        <f t="shared" si="9"/>
        <v>0</v>
      </c>
      <c r="AP109" s="467">
        <f t="shared" si="9"/>
        <v>0</v>
      </c>
      <c r="AQ109" s="467">
        <f t="shared" si="9"/>
        <v>0</v>
      </c>
      <c r="AR109" s="467">
        <f t="shared" si="9"/>
        <v>0</v>
      </c>
      <c r="AS109" s="467">
        <f>ROUND((AS59+AS108),0)</f>
        <v>63828</v>
      </c>
      <c r="AT109" s="482" t="s">
        <v>593</v>
      </c>
    </row>
    <row r="110" spans="1:46" x14ac:dyDescent="0.2">
      <c r="D110" s="462"/>
      <c r="F110" s="470"/>
      <c r="G110" s="471"/>
      <c r="H110" s="498"/>
      <c r="AS110" s="487"/>
      <c r="AT110" s="481" t="s">
        <v>593</v>
      </c>
    </row>
    <row r="111" spans="1:46" x14ac:dyDescent="0.2">
      <c r="B111" s="456" t="s">
        <v>574</v>
      </c>
      <c r="F111" s="470"/>
      <c r="G111" s="471"/>
      <c r="H111" s="498"/>
      <c r="AS111" s="487"/>
      <c r="AT111" s="481" t="s">
        <v>593</v>
      </c>
    </row>
    <row r="112" spans="1:46" x14ac:dyDescent="0.2">
      <c r="B112" s="455" t="s">
        <v>575</v>
      </c>
      <c r="F112" s="470"/>
      <c r="G112" s="471"/>
      <c r="H112" s="498"/>
      <c r="AS112" s="487"/>
      <c r="AT112" s="481" t="s">
        <v>593</v>
      </c>
    </row>
    <row r="113" spans="1:46" x14ac:dyDescent="0.2">
      <c r="A113" s="176" t="s">
        <v>562</v>
      </c>
      <c r="F113" s="470"/>
      <c r="G113" s="471"/>
      <c r="H113" s="498"/>
      <c r="AS113" s="487"/>
      <c r="AT113" s="481" t="s">
        <v>593</v>
      </c>
    </row>
    <row r="114" spans="1:46" x14ac:dyDescent="0.2">
      <c r="B114" s="184" t="s">
        <v>560</v>
      </c>
      <c r="C114" t="s">
        <v>457</v>
      </c>
      <c r="D114" s="184" t="s">
        <v>283</v>
      </c>
      <c r="F114" s="470"/>
      <c r="G114" s="471"/>
      <c r="H114" s="498"/>
      <c r="AS114" s="487"/>
      <c r="AT114" s="481" t="s">
        <v>593</v>
      </c>
    </row>
    <row r="115" spans="1:46" x14ac:dyDescent="0.2">
      <c r="B115" t="s">
        <v>559</v>
      </c>
      <c r="C115" t="s">
        <v>525</v>
      </c>
      <c r="D115" s="460">
        <v>-406732306</v>
      </c>
      <c r="F115" s="470" t="s">
        <v>74</v>
      </c>
      <c r="G115" s="471">
        <v>2</v>
      </c>
      <c r="H115" s="497">
        <v>-406732306</v>
      </c>
      <c r="I115" s="485"/>
      <c r="J115" s="485"/>
      <c r="K115" s="485"/>
      <c r="L115" s="485"/>
      <c r="M115" s="485"/>
      <c r="N115" s="485"/>
      <c r="O115" s="485"/>
      <c r="P115" s="485"/>
      <c r="Q115" s="485">
        <f>Корректировки!C55</f>
        <v>0</v>
      </c>
      <c r="R115" s="485"/>
      <c r="S115" s="485"/>
      <c r="T115" s="485"/>
      <c r="U115" s="485"/>
      <c r="V115" s="485"/>
      <c r="W115" s="485"/>
      <c r="X115" s="485"/>
      <c r="Y115" s="485"/>
      <c r="Z115" s="485"/>
      <c r="AA115" s="485"/>
      <c r="AB115" s="485"/>
      <c r="AC115" s="485"/>
      <c r="AD115" s="485"/>
      <c r="AE115" s="485"/>
      <c r="AF115" s="485"/>
      <c r="AG115" s="485"/>
      <c r="AH115" s="485"/>
      <c r="AI115" s="485"/>
      <c r="AJ115" s="485"/>
      <c r="AK115" s="485"/>
      <c r="AL115" s="485"/>
      <c r="AM115" s="485"/>
      <c r="AN115" s="485"/>
      <c r="AO115" s="485"/>
      <c r="AP115" s="485"/>
      <c r="AQ115" s="485"/>
      <c r="AR115" s="485"/>
      <c r="AS115" s="487">
        <f>SUM(H115:AR115)</f>
        <v>-406732306</v>
      </c>
      <c r="AT115" s="481" t="s">
        <v>593</v>
      </c>
    </row>
    <row r="116" spans="1:46" x14ac:dyDescent="0.2">
      <c r="B116" t="s">
        <v>526</v>
      </c>
      <c r="C116" t="s">
        <v>527</v>
      </c>
      <c r="D116" s="460">
        <v>370170764</v>
      </c>
      <c r="F116" s="470" t="s">
        <v>75</v>
      </c>
      <c r="G116" s="471">
        <v>3</v>
      </c>
      <c r="H116" s="497">
        <v>370170764</v>
      </c>
      <c r="I116" s="485"/>
      <c r="J116" s="485"/>
      <c r="K116" s="485"/>
      <c r="L116" s="485"/>
      <c r="M116" s="485"/>
      <c r="N116" s="485"/>
      <c r="O116" s="485"/>
      <c r="P116" s="485"/>
      <c r="Q116" s="485">
        <f>Корректировки!D56</f>
        <v>0</v>
      </c>
      <c r="R116" s="485"/>
      <c r="S116" s="485"/>
      <c r="T116" s="485"/>
      <c r="U116" s="485"/>
      <c r="V116" s="485"/>
      <c r="W116" s="485"/>
      <c r="X116" s="485"/>
      <c r="Y116" s="485"/>
      <c r="Z116" s="485"/>
      <c r="AA116" s="485"/>
      <c r="AB116" s="485"/>
      <c r="AC116" s="485"/>
      <c r="AD116" s="485"/>
      <c r="AE116" s="485"/>
      <c r="AF116" s="485"/>
      <c r="AG116" s="485"/>
      <c r="AH116" s="485"/>
      <c r="AI116" s="485"/>
      <c r="AJ116" s="485"/>
      <c r="AK116" s="485"/>
      <c r="AL116" s="485"/>
      <c r="AM116" s="485"/>
      <c r="AN116" s="485"/>
      <c r="AO116" s="485"/>
      <c r="AP116" s="485"/>
      <c r="AQ116" s="485"/>
      <c r="AR116" s="485"/>
      <c r="AS116" s="487">
        <f>SUM(H116:AR116)</f>
        <v>370170764</v>
      </c>
      <c r="AT116" s="481" t="s">
        <v>593</v>
      </c>
    </row>
    <row r="117" spans="1:46" s="480" customFormat="1" x14ac:dyDescent="0.2">
      <c r="A117" s="464"/>
      <c r="B117" s="464" t="s">
        <v>528</v>
      </c>
      <c r="C117" s="176" t="s">
        <v>529</v>
      </c>
      <c r="D117" s="464"/>
      <c r="E117"/>
      <c r="F117" s="473" t="s">
        <v>78</v>
      </c>
      <c r="G117" s="474"/>
      <c r="H117" s="499"/>
      <c r="I117" s="464"/>
      <c r="J117" s="464"/>
      <c r="K117" s="464"/>
      <c r="L117" s="464"/>
      <c r="M117" s="464"/>
      <c r="N117" s="464"/>
      <c r="O117" s="464"/>
      <c r="P117" s="464"/>
      <c r="Q117" s="464"/>
      <c r="R117" s="464"/>
      <c r="S117" s="464"/>
      <c r="T117" s="464"/>
      <c r="U117" s="464"/>
      <c r="V117" s="464"/>
      <c r="W117" s="464"/>
      <c r="X117" s="464"/>
      <c r="Y117" s="464"/>
      <c r="Z117" s="464"/>
      <c r="AA117" s="464"/>
      <c r="AB117" s="464"/>
      <c r="AC117" s="464"/>
      <c r="AD117" s="464"/>
      <c r="AE117" s="464"/>
      <c r="AF117" s="464"/>
      <c r="AG117" s="464"/>
      <c r="AH117" s="464"/>
      <c r="AI117" s="464"/>
      <c r="AJ117" s="464"/>
      <c r="AK117" s="464"/>
      <c r="AL117" s="464"/>
      <c r="AM117" s="464"/>
      <c r="AN117" s="464"/>
      <c r="AO117" s="464"/>
      <c r="AP117" s="464"/>
      <c r="AQ117" s="464"/>
      <c r="AR117" s="464"/>
      <c r="AS117" s="487"/>
      <c r="AT117" s="480" t="s">
        <v>593</v>
      </c>
    </row>
    <row r="118" spans="1:46" x14ac:dyDescent="0.2">
      <c r="F118" s="470" t="s">
        <v>76</v>
      </c>
      <c r="G118" s="471"/>
      <c r="H118" s="498"/>
      <c r="I118" s="485">
        <f>Корректировки!C6</f>
        <v>0</v>
      </c>
      <c r="J118" s="485"/>
      <c r="K118" s="485"/>
      <c r="L118" s="485"/>
      <c r="M118" s="485"/>
      <c r="N118" s="485"/>
      <c r="O118" s="485"/>
      <c r="P118" s="485"/>
      <c r="Q118" s="485"/>
      <c r="R118" s="485"/>
      <c r="S118" s="485"/>
      <c r="T118" s="485"/>
      <c r="U118" s="485"/>
      <c r="V118" s="485"/>
      <c r="W118" s="485"/>
      <c r="X118" s="485"/>
      <c r="Y118" s="485"/>
      <c r="Z118" s="485"/>
      <c r="AA118" s="485"/>
      <c r="AB118" s="485"/>
      <c r="AC118" s="485"/>
      <c r="AD118" s="485"/>
      <c r="AE118" s="485"/>
      <c r="AF118" s="485"/>
      <c r="AG118" s="485"/>
      <c r="AH118" s="485"/>
      <c r="AI118" s="485"/>
      <c r="AJ118" s="485"/>
      <c r="AK118" s="485"/>
      <c r="AL118" s="485"/>
      <c r="AM118" s="485"/>
      <c r="AN118" s="485"/>
      <c r="AO118" s="485"/>
      <c r="AP118" s="485"/>
      <c r="AQ118" s="485"/>
      <c r="AR118" s="485"/>
      <c r="AS118" s="487">
        <f>SUM(H118:AR118)</f>
        <v>0</v>
      </c>
      <c r="AT118" s="481" t="s">
        <v>593</v>
      </c>
    </row>
    <row r="119" spans="1:46" x14ac:dyDescent="0.2">
      <c r="F119" s="470" t="s">
        <v>77</v>
      </c>
      <c r="G119" s="471"/>
      <c r="H119" s="498"/>
      <c r="I119" s="485"/>
      <c r="J119" s="485"/>
      <c r="K119" s="485"/>
      <c r="L119" s="485"/>
      <c r="M119" s="485"/>
      <c r="N119" s="485"/>
      <c r="O119" s="485"/>
      <c r="P119" s="485"/>
      <c r="Q119" s="485"/>
      <c r="R119" s="485"/>
      <c r="S119" s="485"/>
      <c r="T119" s="485"/>
      <c r="U119" s="485"/>
      <c r="V119" s="485"/>
      <c r="W119" s="485"/>
      <c r="X119" s="485"/>
      <c r="Y119" s="485"/>
      <c r="Z119" s="485"/>
      <c r="AA119" s="485"/>
      <c r="AB119" s="485"/>
      <c r="AC119" s="485"/>
      <c r="AD119" s="485"/>
      <c r="AE119" s="485"/>
      <c r="AF119" s="485"/>
      <c r="AG119" s="485"/>
      <c r="AH119" s="485"/>
      <c r="AI119" s="485"/>
      <c r="AJ119" s="485"/>
      <c r="AK119" s="485"/>
      <c r="AL119" s="485"/>
      <c r="AM119" s="485"/>
      <c r="AN119" s="485"/>
      <c r="AO119" s="485"/>
      <c r="AP119" s="485"/>
      <c r="AQ119" s="485"/>
      <c r="AR119" s="485"/>
      <c r="AS119" s="487">
        <f>SUM(H119:AR119)</f>
        <v>0</v>
      </c>
      <c r="AT119" s="481" t="s">
        <v>593</v>
      </c>
    </row>
    <row r="120" spans="1:46" x14ac:dyDescent="0.2">
      <c r="F120" s="473" t="s">
        <v>79</v>
      </c>
      <c r="G120" s="471"/>
      <c r="H120" s="498"/>
      <c r="AS120" s="487"/>
      <c r="AT120" s="481" t="s">
        <v>593</v>
      </c>
    </row>
    <row r="121" spans="1:46" x14ac:dyDescent="0.2">
      <c r="F121" s="470" t="s">
        <v>80</v>
      </c>
      <c r="G121" s="471">
        <v>4</v>
      </c>
      <c r="H121" s="497">
        <f>D132</f>
        <v>-4699441</v>
      </c>
      <c r="I121" s="485">
        <f>Корректировки!C7+Корректировки!D7</f>
        <v>6707953</v>
      </c>
      <c r="J121" s="485"/>
      <c r="K121" s="485"/>
      <c r="L121" s="485"/>
      <c r="M121" s="485"/>
      <c r="N121" s="485"/>
      <c r="O121" s="485"/>
      <c r="P121" s="485"/>
      <c r="Q121" s="485"/>
      <c r="R121" s="485"/>
      <c r="S121" s="485"/>
      <c r="T121" s="485"/>
      <c r="U121" s="485"/>
      <c r="V121" s="485"/>
      <c r="W121" s="485"/>
      <c r="X121" s="485"/>
      <c r="Y121" s="485"/>
      <c r="Z121" s="485"/>
      <c r="AA121" s="485"/>
      <c r="AB121" s="485"/>
      <c r="AC121" s="485"/>
      <c r="AD121" s="485"/>
      <c r="AE121" s="485"/>
      <c r="AF121" s="485"/>
      <c r="AG121" s="485"/>
      <c r="AH121" s="485"/>
      <c r="AI121" s="485"/>
      <c r="AJ121" s="485"/>
      <c r="AK121" s="485"/>
      <c r="AL121" s="485"/>
      <c r="AM121" s="485"/>
      <c r="AN121" s="485"/>
      <c r="AO121" s="485"/>
      <c r="AP121" s="485"/>
      <c r="AQ121" s="485"/>
      <c r="AR121" s="485"/>
      <c r="AS121" s="487">
        <f>SUM(H121:AR121)</f>
        <v>2008512</v>
      </c>
      <c r="AT121" s="481" t="s">
        <v>593</v>
      </c>
    </row>
    <row r="122" spans="1:46" x14ac:dyDescent="0.2">
      <c r="B122" t="s">
        <v>530</v>
      </c>
      <c r="C122" t="s">
        <v>531</v>
      </c>
      <c r="D122" s="460">
        <v>30594835</v>
      </c>
      <c r="F122" s="470"/>
      <c r="G122" s="471"/>
      <c r="H122" s="498"/>
      <c r="AS122" s="487"/>
      <c r="AT122" s="481" t="s">
        <v>593</v>
      </c>
    </row>
    <row r="123" spans="1:46" x14ac:dyDescent="0.2">
      <c r="B123" t="s">
        <v>532</v>
      </c>
      <c r="C123" t="s">
        <v>533</v>
      </c>
      <c r="D123" s="460"/>
      <c r="F123" s="470"/>
      <c r="G123" s="471"/>
      <c r="H123" s="498"/>
      <c r="AS123" s="487"/>
      <c r="AT123" s="481" t="s">
        <v>593</v>
      </c>
    </row>
    <row r="124" spans="1:46" s="480" customFormat="1" x14ac:dyDescent="0.2">
      <c r="A124" s="464"/>
      <c r="B124" s="464" t="s">
        <v>534</v>
      </c>
      <c r="C124" s="176" t="s">
        <v>535</v>
      </c>
      <c r="D124" s="464"/>
      <c r="E124"/>
      <c r="F124" s="473"/>
      <c r="G124" s="474"/>
      <c r="H124" s="499"/>
      <c r="I124" s="464"/>
      <c r="J124" s="464"/>
      <c r="K124" s="464"/>
      <c r="L124" s="464"/>
      <c r="M124" s="464"/>
      <c r="N124" s="464"/>
      <c r="O124" s="464"/>
      <c r="P124" s="464"/>
      <c r="Q124" s="464"/>
      <c r="R124" s="464"/>
      <c r="S124" s="464"/>
      <c r="T124" s="464"/>
      <c r="U124" s="464"/>
      <c r="V124" s="464"/>
      <c r="W124" s="464"/>
      <c r="X124" s="464"/>
      <c r="Y124" s="464"/>
      <c r="Z124" s="464"/>
      <c r="AA124" s="464"/>
      <c r="AB124" s="464"/>
      <c r="AC124" s="464"/>
      <c r="AD124" s="464"/>
      <c r="AE124" s="464"/>
      <c r="AF124" s="464"/>
      <c r="AG124" s="464"/>
      <c r="AH124" s="464"/>
      <c r="AI124" s="464"/>
      <c r="AJ124" s="464"/>
      <c r="AK124" s="464"/>
      <c r="AL124" s="464"/>
      <c r="AM124" s="464"/>
      <c r="AN124" s="464"/>
      <c r="AO124" s="464"/>
      <c r="AP124" s="464"/>
      <c r="AQ124" s="464"/>
      <c r="AR124" s="464"/>
      <c r="AS124" s="487"/>
      <c r="AT124" s="480" t="s">
        <v>593</v>
      </c>
    </row>
    <row r="125" spans="1:46" x14ac:dyDescent="0.2">
      <c r="B125" t="s">
        <v>536</v>
      </c>
      <c r="C125" t="s">
        <v>537</v>
      </c>
      <c r="D125" s="460"/>
      <c r="F125" s="470" t="s">
        <v>81</v>
      </c>
      <c r="G125" s="471"/>
      <c r="H125" s="497">
        <f>D125</f>
        <v>0</v>
      </c>
      <c r="I125" s="485"/>
      <c r="J125" s="485"/>
      <c r="K125" s="485"/>
      <c r="L125" s="485"/>
      <c r="M125" s="485"/>
      <c r="N125" s="485"/>
      <c r="O125" s="485"/>
      <c r="P125" s="485"/>
      <c r="Q125" s="485"/>
      <c r="R125" s="485"/>
      <c r="S125" s="485"/>
      <c r="T125" s="485"/>
      <c r="U125" s="485"/>
      <c r="V125" s="485"/>
      <c r="W125" s="485"/>
      <c r="X125" s="485"/>
      <c r="Y125" s="485"/>
      <c r="Z125" s="485"/>
      <c r="AA125" s="485"/>
      <c r="AB125" s="485"/>
      <c r="AC125" s="485"/>
      <c r="AD125" s="485"/>
      <c r="AE125" s="485"/>
      <c r="AF125" s="485"/>
      <c r="AG125" s="485"/>
      <c r="AH125" s="485"/>
      <c r="AI125" s="485"/>
      <c r="AJ125" s="485"/>
      <c r="AK125" s="485"/>
      <c r="AL125" s="485"/>
      <c r="AM125" s="485"/>
      <c r="AN125" s="485"/>
      <c r="AO125" s="485"/>
      <c r="AP125" s="485"/>
      <c r="AQ125" s="485"/>
      <c r="AR125" s="485"/>
      <c r="AS125" s="487">
        <f t="shared" ref="AS125:AS131" si="10">SUM(H125:AR125)</f>
        <v>0</v>
      </c>
      <c r="AT125" s="481" t="s">
        <v>593</v>
      </c>
    </row>
    <row r="126" spans="1:46" x14ac:dyDescent="0.2">
      <c r="F126" s="470" t="s">
        <v>82</v>
      </c>
      <c r="G126" s="471">
        <v>7</v>
      </c>
      <c r="H126" s="498"/>
      <c r="I126" s="485">
        <f>Корректировки!C8</f>
        <v>15697453</v>
      </c>
      <c r="J126" s="485"/>
      <c r="K126" s="485"/>
      <c r="L126" s="485"/>
      <c r="M126" s="485">
        <f>Корректировки!D38</f>
        <v>0</v>
      </c>
      <c r="N126" s="485"/>
      <c r="O126" s="485"/>
      <c r="P126" s="485"/>
      <c r="Q126" s="485"/>
      <c r="R126" s="485"/>
      <c r="S126" s="485"/>
      <c r="T126" s="485"/>
      <c r="U126" s="485"/>
      <c r="V126" s="485"/>
      <c r="W126" s="485"/>
      <c r="X126" s="485"/>
      <c r="Y126" s="485"/>
      <c r="Z126" s="485"/>
      <c r="AA126" s="485"/>
      <c r="AB126" s="485"/>
      <c r="AC126" s="485"/>
      <c r="AD126" s="485"/>
      <c r="AE126" s="485"/>
      <c r="AF126" s="485"/>
      <c r="AG126" s="485"/>
      <c r="AH126" s="485"/>
      <c r="AI126" s="485"/>
      <c r="AJ126" s="485"/>
      <c r="AK126" s="485"/>
      <c r="AL126" s="485"/>
      <c r="AM126" s="485"/>
      <c r="AN126" s="485"/>
      <c r="AO126" s="485"/>
      <c r="AP126" s="485"/>
      <c r="AQ126" s="485"/>
      <c r="AR126" s="485"/>
      <c r="AS126" s="487">
        <f t="shared" si="10"/>
        <v>15697453</v>
      </c>
      <c r="AT126" s="481" t="s">
        <v>593</v>
      </c>
    </row>
    <row r="127" spans="1:46" x14ac:dyDescent="0.2">
      <c r="F127" s="470" t="s">
        <v>83</v>
      </c>
      <c r="G127" s="471">
        <v>5</v>
      </c>
      <c r="H127" s="497">
        <f>SUM(D122:D123,D133)</f>
        <v>51637426</v>
      </c>
      <c r="I127" s="485">
        <f>Корректировки!D9</f>
        <v>-26592189</v>
      </c>
      <c r="J127" s="485"/>
      <c r="K127" s="485"/>
      <c r="L127" s="485">
        <f>Корректировки!C34</f>
        <v>0</v>
      </c>
      <c r="M127" s="485"/>
      <c r="N127" s="485"/>
      <c r="O127" s="485"/>
      <c r="P127" s="485">
        <f>Корректировки!C48</f>
        <v>0</v>
      </c>
      <c r="Q127" s="485">
        <v>60000</v>
      </c>
      <c r="R127" s="485"/>
      <c r="S127" s="485"/>
      <c r="T127" s="485"/>
      <c r="U127" s="485"/>
      <c r="V127" s="485"/>
      <c r="W127" s="485"/>
      <c r="X127" s="485"/>
      <c r="Y127" s="485"/>
      <c r="Z127" s="485"/>
      <c r="AA127" s="485"/>
      <c r="AB127" s="485"/>
      <c r="AC127" s="485"/>
      <c r="AD127" s="485"/>
      <c r="AE127" s="485"/>
      <c r="AF127" s="485"/>
      <c r="AG127" s="485"/>
      <c r="AH127" s="485"/>
      <c r="AI127" s="485"/>
      <c r="AJ127" s="485"/>
      <c r="AK127" s="485"/>
      <c r="AL127" s="485"/>
      <c r="AM127" s="485"/>
      <c r="AN127" s="485"/>
      <c r="AO127" s="485"/>
      <c r="AP127" s="485"/>
      <c r="AQ127" s="485"/>
      <c r="AR127" s="485"/>
      <c r="AS127" s="487">
        <f>SUM(H127:AR127)</f>
        <v>25105237</v>
      </c>
      <c r="AT127" s="481" t="s">
        <v>593</v>
      </c>
    </row>
    <row r="128" spans="1:46" x14ac:dyDescent="0.2">
      <c r="F128" s="470" t="s">
        <v>84</v>
      </c>
      <c r="G128" s="471"/>
      <c r="H128" s="498"/>
      <c r="I128" s="485">
        <f>Корректировки!C10</f>
        <v>2470864</v>
      </c>
      <c r="J128" s="485"/>
      <c r="K128" s="485"/>
      <c r="L128" s="485"/>
      <c r="M128" s="485"/>
      <c r="N128" s="485"/>
      <c r="O128" s="485">
        <v>83169</v>
      </c>
      <c r="P128" s="485"/>
      <c r="Q128" s="485">
        <v>0</v>
      </c>
      <c r="R128" s="485"/>
      <c r="S128" s="485"/>
      <c r="T128" s="485"/>
      <c r="U128" s="485"/>
      <c r="V128" s="485"/>
      <c r="W128" s="485"/>
      <c r="X128" s="485"/>
      <c r="Y128" s="485"/>
      <c r="Z128" s="485"/>
      <c r="AA128" s="485"/>
      <c r="AB128" s="485"/>
      <c r="AC128" s="485"/>
      <c r="AD128" s="485"/>
      <c r="AE128" s="485"/>
      <c r="AF128" s="485"/>
      <c r="AG128" s="485"/>
      <c r="AH128" s="485"/>
      <c r="AI128" s="485"/>
      <c r="AJ128" s="485"/>
      <c r="AK128" s="485"/>
      <c r="AL128" s="485"/>
      <c r="AM128" s="485"/>
      <c r="AN128" s="485"/>
      <c r="AO128" s="485"/>
      <c r="AP128" s="485"/>
      <c r="AQ128" s="485"/>
      <c r="AR128" s="485"/>
      <c r="AS128" s="487">
        <f t="shared" si="10"/>
        <v>2554033</v>
      </c>
      <c r="AT128" s="481" t="s">
        <v>593</v>
      </c>
    </row>
    <row r="129" spans="1:46" x14ac:dyDescent="0.2">
      <c r="F129" s="470" t="s">
        <v>85</v>
      </c>
      <c r="G129" s="471"/>
      <c r="H129" s="498"/>
      <c r="I129" s="485"/>
      <c r="J129" s="485"/>
      <c r="K129" s="485"/>
      <c r="L129" s="485"/>
      <c r="M129" s="485"/>
      <c r="N129" s="485"/>
      <c r="O129" s="485"/>
      <c r="P129" s="485"/>
      <c r="Q129" s="485"/>
      <c r="R129" s="485"/>
      <c r="S129" s="485"/>
      <c r="T129" s="485"/>
      <c r="U129" s="485"/>
      <c r="V129" s="485"/>
      <c r="W129" s="485"/>
      <c r="X129" s="485"/>
      <c r="Y129" s="485"/>
      <c r="Z129" s="485"/>
      <c r="AA129" s="485"/>
      <c r="AB129" s="485"/>
      <c r="AC129" s="485"/>
      <c r="AD129" s="485"/>
      <c r="AE129" s="485"/>
      <c r="AF129" s="485"/>
      <c r="AG129" s="485"/>
      <c r="AH129" s="485"/>
      <c r="AI129" s="485"/>
      <c r="AJ129" s="485"/>
      <c r="AK129" s="485"/>
      <c r="AL129" s="485"/>
      <c r="AM129" s="485"/>
      <c r="AN129" s="485"/>
      <c r="AO129" s="485"/>
      <c r="AP129" s="485"/>
      <c r="AQ129" s="485"/>
      <c r="AR129" s="485"/>
      <c r="AS129" s="487">
        <f t="shared" si="10"/>
        <v>0</v>
      </c>
      <c r="AT129" s="481" t="s">
        <v>593</v>
      </c>
    </row>
    <row r="130" spans="1:46" x14ac:dyDescent="0.2">
      <c r="B130" t="s">
        <v>538</v>
      </c>
      <c r="C130" t="s">
        <v>539</v>
      </c>
      <c r="D130" s="460"/>
      <c r="F130" s="470" t="s">
        <v>86</v>
      </c>
      <c r="G130" s="471" t="s">
        <v>395</v>
      </c>
      <c r="H130" s="497">
        <f>D130</f>
        <v>0</v>
      </c>
      <c r="I130" s="485">
        <f>Корректировки!D11</f>
        <v>0</v>
      </c>
      <c r="J130" s="485"/>
      <c r="K130" s="485"/>
      <c r="L130" s="485"/>
      <c r="M130" s="485"/>
      <c r="N130" s="485"/>
      <c r="O130" s="485"/>
      <c r="P130" s="485"/>
      <c r="Q130" s="485"/>
      <c r="R130" s="485"/>
      <c r="S130" s="485"/>
      <c r="T130" s="485"/>
      <c r="U130" s="485"/>
      <c r="V130" s="485"/>
      <c r="W130" s="485"/>
      <c r="X130" s="485"/>
      <c r="Y130" s="485"/>
      <c r="Z130" s="485"/>
      <c r="AA130" s="485"/>
      <c r="AB130" s="485"/>
      <c r="AC130" s="485"/>
      <c r="AD130" s="485"/>
      <c r="AE130" s="485"/>
      <c r="AF130" s="485"/>
      <c r="AG130" s="485"/>
      <c r="AH130" s="485"/>
      <c r="AI130" s="485"/>
      <c r="AJ130" s="485"/>
      <c r="AK130" s="485"/>
      <c r="AL130" s="485"/>
      <c r="AM130" s="485"/>
      <c r="AN130" s="485"/>
      <c r="AO130" s="485"/>
      <c r="AP130" s="485"/>
      <c r="AQ130" s="485"/>
      <c r="AR130" s="485"/>
      <c r="AS130" s="487">
        <f t="shared" si="10"/>
        <v>0</v>
      </c>
      <c r="AT130" s="481" t="s">
        <v>593</v>
      </c>
    </row>
    <row r="131" spans="1:46" x14ac:dyDescent="0.2">
      <c r="B131" t="s">
        <v>540</v>
      </c>
      <c r="C131" t="s">
        <v>541</v>
      </c>
      <c r="D131" s="460"/>
      <c r="F131" s="479" t="s">
        <v>569</v>
      </c>
      <c r="G131" s="471" t="s">
        <v>394</v>
      </c>
      <c r="H131" s="497">
        <f>D131</f>
        <v>0</v>
      </c>
      <c r="I131" s="485">
        <f>Корректировки!C12</f>
        <v>1671919</v>
      </c>
      <c r="J131" s="485"/>
      <c r="K131" s="485"/>
      <c r="L131" s="485"/>
      <c r="M131" s="485"/>
      <c r="N131" s="485"/>
      <c r="O131" s="485"/>
      <c r="P131" s="485"/>
      <c r="Q131" s="485"/>
      <c r="R131" s="485"/>
      <c r="S131" s="485"/>
      <c r="T131" s="485"/>
      <c r="U131" s="485"/>
      <c r="V131" s="485"/>
      <c r="W131" s="485"/>
      <c r="X131" s="485"/>
      <c r="Y131" s="485"/>
      <c r="Z131" s="485"/>
      <c r="AA131" s="485"/>
      <c r="AB131" s="485"/>
      <c r="AC131" s="485"/>
      <c r="AD131" s="485"/>
      <c r="AE131" s="485"/>
      <c r="AF131" s="485"/>
      <c r="AG131" s="485"/>
      <c r="AH131" s="485"/>
      <c r="AI131" s="485"/>
      <c r="AJ131" s="485"/>
      <c r="AK131" s="485"/>
      <c r="AL131" s="485"/>
      <c r="AM131" s="485"/>
      <c r="AN131" s="485"/>
      <c r="AO131" s="485"/>
      <c r="AP131" s="485"/>
      <c r="AQ131" s="485"/>
      <c r="AR131" s="485"/>
      <c r="AS131" s="487">
        <f t="shared" si="10"/>
        <v>1671919</v>
      </c>
      <c r="AT131" s="481" t="s">
        <v>593</v>
      </c>
    </row>
    <row r="132" spans="1:46" x14ac:dyDescent="0.2">
      <c r="B132" t="s">
        <v>542</v>
      </c>
      <c r="C132" t="s">
        <v>543</v>
      </c>
      <c r="D132" s="460">
        <v>-4699441</v>
      </c>
      <c r="F132" s="470"/>
      <c r="G132" s="471"/>
      <c r="H132" s="498"/>
      <c r="AS132" s="487"/>
      <c r="AT132" s="481" t="s">
        <v>593</v>
      </c>
    </row>
    <row r="133" spans="1:46" x14ac:dyDescent="0.2">
      <c r="B133" t="s">
        <v>544</v>
      </c>
      <c r="C133" t="s">
        <v>545</v>
      </c>
      <c r="D133" s="460">
        <v>21042591</v>
      </c>
      <c r="F133" s="470"/>
      <c r="G133" s="471"/>
      <c r="H133" s="498"/>
      <c r="AS133" s="487"/>
      <c r="AT133" s="481" t="s">
        <v>593</v>
      </c>
    </row>
    <row r="134" spans="1:46" s="480" customFormat="1" x14ac:dyDescent="0.2">
      <c r="A134" s="464"/>
      <c r="B134" s="464" t="s">
        <v>546</v>
      </c>
      <c r="C134" s="176" t="s">
        <v>547</v>
      </c>
      <c r="D134" s="539"/>
      <c r="E134"/>
      <c r="F134" s="473" t="s">
        <v>87</v>
      </c>
      <c r="G134" s="474"/>
      <c r="H134" s="499"/>
      <c r="I134" s="464"/>
      <c r="J134" s="464"/>
      <c r="K134" s="464"/>
      <c r="L134" s="464"/>
      <c r="M134" s="464"/>
      <c r="N134" s="464"/>
      <c r="O134" s="464"/>
      <c r="P134" s="464"/>
      <c r="Q134" s="464"/>
      <c r="R134" s="464"/>
      <c r="S134" s="464"/>
      <c r="T134" s="464"/>
      <c r="U134" s="464"/>
      <c r="V134" s="464"/>
      <c r="W134" s="464"/>
      <c r="X134" s="464"/>
      <c r="Y134" s="464"/>
      <c r="Z134" s="464"/>
      <c r="AA134" s="464"/>
      <c r="AB134" s="464"/>
      <c r="AC134" s="464"/>
      <c r="AD134" s="464"/>
      <c r="AE134" s="464"/>
      <c r="AF134" s="464"/>
      <c r="AG134" s="464"/>
      <c r="AH134" s="464"/>
      <c r="AI134" s="464"/>
      <c r="AJ134" s="464"/>
      <c r="AK134" s="464"/>
      <c r="AL134" s="464"/>
      <c r="AM134" s="464"/>
      <c r="AN134" s="464"/>
      <c r="AO134" s="464"/>
      <c r="AP134" s="464"/>
      <c r="AQ134" s="464"/>
      <c r="AR134" s="464"/>
      <c r="AS134" s="487"/>
      <c r="AT134" s="480" t="s">
        <v>593</v>
      </c>
    </row>
    <row r="135" spans="1:46" x14ac:dyDescent="0.2">
      <c r="B135" t="s">
        <v>548</v>
      </c>
      <c r="C135" t="s">
        <v>549</v>
      </c>
      <c r="D135" s="460">
        <v>0</v>
      </c>
      <c r="F135" s="470" t="s">
        <v>88</v>
      </c>
      <c r="G135" s="471">
        <v>6</v>
      </c>
      <c r="H135" s="497">
        <f>D135</f>
        <v>0</v>
      </c>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K135" s="485"/>
      <c r="AL135" s="485"/>
      <c r="AM135" s="485"/>
      <c r="AN135" s="485"/>
      <c r="AO135" s="485"/>
      <c r="AP135" s="485"/>
      <c r="AQ135" s="485"/>
      <c r="AR135" s="485"/>
      <c r="AS135" s="487">
        <f>SUM(H135:AR135)</f>
        <v>0</v>
      </c>
      <c r="AT135" s="481" t="s">
        <v>593</v>
      </c>
    </row>
    <row r="136" spans="1:46" x14ac:dyDescent="0.2">
      <c r="B136" t="s">
        <v>550</v>
      </c>
      <c r="C136" t="s">
        <v>551</v>
      </c>
      <c r="D136" s="460">
        <v>0</v>
      </c>
      <c r="F136" s="470"/>
      <c r="G136" s="471"/>
      <c r="H136" s="498"/>
      <c r="AS136" s="487"/>
      <c r="AT136" s="481" t="s">
        <v>593</v>
      </c>
    </row>
    <row r="137" spans="1:46" x14ac:dyDescent="0.2">
      <c r="B137" t="s">
        <v>552</v>
      </c>
      <c r="C137" t="s">
        <v>553</v>
      </c>
      <c r="D137" s="460">
        <v>3707</v>
      </c>
      <c r="F137" s="470"/>
      <c r="G137" s="471"/>
      <c r="H137" s="498"/>
      <c r="AS137" s="487"/>
      <c r="AT137" s="481" t="s">
        <v>593</v>
      </c>
    </row>
    <row r="138" spans="1:46" x14ac:dyDescent="0.2">
      <c r="B138" t="s">
        <v>554</v>
      </c>
      <c r="C138" t="s">
        <v>555</v>
      </c>
      <c r="D138" s="460">
        <v>-1863452</v>
      </c>
      <c r="F138" s="470"/>
      <c r="G138" s="471"/>
      <c r="H138" s="498"/>
      <c r="AS138" s="487"/>
      <c r="AT138" s="481" t="s">
        <v>593</v>
      </c>
    </row>
    <row r="139" spans="1:46" x14ac:dyDescent="0.2">
      <c r="F139" s="470" t="s">
        <v>89</v>
      </c>
      <c r="G139" s="471"/>
      <c r="H139" s="497">
        <f>SUM(D137:D140)</f>
        <v>-1859745</v>
      </c>
      <c r="I139" s="485"/>
      <c r="J139" s="485"/>
      <c r="K139" s="485"/>
      <c r="L139" s="485">
        <v>-19834</v>
      </c>
      <c r="M139" s="485"/>
      <c r="N139" s="485">
        <f>Корректировки!D42</f>
        <v>0</v>
      </c>
      <c r="O139" s="485"/>
      <c r="P139" s="485"/>
      <c r="Q139" s="485"/>
      <c r="R139" s="485"/>
      <c r="S139" s="485"/>
      <c r="T139" s="485"/>
      <c r="U139" s="485"/>
      <c r="V139" s="485"/>
      <c r="W139" s="485"/>
      <c r="X139" s="485"/>
      <c r="Y139" s="485"/>
      <c r="Z139" s="485"/>
      <c r="AA139" s="485"/>
      <c r="AB139" s="485"/>
      <c r="AC139" s="485"/>
      <c r="AD139" s="485"/>
      <c r="AE139" s="485"/>
      <c r="AF139" s="485"/>
      <c r="AG139" s="485"/>
      <c r="AH139" s="485"/>
      <c r="AI139" s="485"/>
      <c r="AJ139" s="485"/>
      <c r="AK139" s="485"/>
      <c r="AL139" s="485"/>
      <c r="AM139" s="485"/>
      <c r="AN139" s="485"/>
      <c r="AO139" s="485"/>
      <c r="AP139" s="485"/>
      <c r="AQ139" s="485"/>
      <c r="AR139" s="485"/>
      <c r="AS139" s="487">
        <f>SUM(H139:AR139)</f>
        <v>-1879579</v>
      </c>
      <c r="AT139" s="481" t="s">
        <v>593</v>
      </c>
    </row>
    <row r="140" spans="1:46" x14ac:dyDescent="0.2">
      <c r="B140" t="s">
        <v>556</v>
      </c>
      <c r="C140" t="s">
        <v>557</v>
      </c>
      <c r="D140" s="460"/>
      <c r="F140" s="470"/>
      <c r="G140" s="471"/>
      <c r="H140" s="498"/>
      <c r="AS140" s="487"/>
      <c r="AT140" s="481" t="s">
        <v>593</v>
      </c>
    </row>
    <row r="141" spans="1:46" s="480" customFormat="1" x14ac:dyDescent="0.2">
      <c r="A141" s="457"/>
      <c r="B141" s="507" t="s">
        <v>590</v>
      </c>
      <c r="C141" s="508" t="s">
        <v>558</v>
      </c>
      <c r="D141" s="502">
        <f>SUM(D115:D140)</f>
        <v>8516698</v>
      </c>
      <c r="E141"/>
      <c r="F141" s="506" t="s">
        <v>591</v>
      </c>
      <c r="G141" s="507"/>
      <c r="H141" s="503">
        <f t="shared" ref="H141:AS141" si="11">SUM(H115:H140)</f>
        <v>8516698</v>
      </c>
      <c r="I141" s="502">
        <f t="shared" si="11"/>
        <v>-44000</v>
      </c>
      <c r="J141" s="502">
        <f t="shared" si="11"/>
        <v>0</v>
      </c>
      <c r="K141" s="502">
        <f t="shared" si="11"/>
        <v>0</v>
      </c>
      <c r="L141" s="502">
        <f t="shared" si="11"/>
        <v>-19834</v>
      </c>
      <c r="M141" s="502">
        <f t="shared" si="11"/>
        <v>0</v>
      </c>
      <c r="N141" s="502">
        <f t="shared" si="11"/>
        <v>0</v>
      </c>
      <c r="O141" s="502">
        <f t="shared" si="11"/>
        <v>83169</v>
      </c>
      <c r="P141" s="502">
        <f t="shared" si="11"/>
        <v>0</v>
      </c>
      <c r="Q141" s="502">
        <f t="shared" si="11"/>
        <v>60000</v>
      </c>
      <c r="R141" s="502">
        <f t="shared" si="11"/>
        <v>0</v>
      </c>
      <c r="S141" s="502">
        <f t="shared" si="11"/>
        <v>0</v>
      </c>
      <c r="T141" s="502">
        <f t="shared" si="11"/>
        <v>0</v>
      </c>
      <c r="U141" s="502">
        <f t="shared" si="11"/>
        <v>0</v>
      </c>
      <c r="V141" s="502">
        <f t="shared" si="11"/>
        <v>0</v>
      </c>
      <c r="W141" s="502">
        <f t="shared" si="11"/>
        <v>0</v>
      </c>
      <c r="X141" s="502">
        <f t="shared" si="11"/>
        <v>0</v>
      </c>
      <c r="Y141" s="502">
        <f t="shared" si="11"/>
        <v>0</v>
      </c>
      <c r="Z141" s="502">
        <f t="shared" si="11"/>
        <v>0</v>
      </c>
      <c r="AA141" s="502">
        <f t="shared" si="11"/>
        <v>0</v>
      </c>
      <c r="AB141" s="502">
        <f t="shared" si="11"/>
        <v>0</v>
      </c>
      <c r="AC141" s="502">
        <f t="shared" si="11"/>
        <v>0</v>
      </c>
      <c r="AD141" s="502">
        <f t="shared" si="11"/>
        <v>0</v>
      </c>
      <c r="AE141" s="502">
        <f t="shared" si="11"/>
        <v>0</v>
      </c>
      <c r="AF141" s="502">
        <f t="shared" si="11"/>
        <v>0</v>
      </c>
      <c r="AG141" s="502">
        <f t="shared" si="11"/>
        <v>0</v>
      </c>
      <c r="AH141" s="502">
        <f t="shared" si="11"/>
        <v>0</v>
      </c>
      <c r="AI141" s="502">
        <f t="shared" si="11"/>
        <v>0</v>
      </c>
      <c r="AJ141" s="502">
        <f t="shared" si="11"/>
        <v>0</v>
      </c>
      <c r="AK141" s="502">
        <f t="shared" si="11"/>
        <v>0</v>
      </c>
      <c r="AL141" s="502">
        <f t="shared" si="11"/>
        <v>0</v>
      </c>
      <c r="AM141" s="502">
        <f t="shared" si="11"/>
        <v>0</v>
      </c>
      <c r="AN141" s="502">
        <f t="shared" si="11"/>
        <v>0</v>
      </c>
      <c r="AO141" s="502">
        <f t="shared" si="11"/>
        <v>0</v>
      </c>
      <c r="AP141" s="502">
        <f t="shared" si="11"/>
        <v>0</v>
      </c>
      <c r="AQ141" s="502">
        <f t="shared" si="11"/>
        <v>0</v>
      </c>
      <c r="AR141" s="502">
        <f t="shared" si="11"/>
        <v>0</v>
      </c>
      <c r="AS141" s="502">
        <f t="shared" si="11"/>
        <v>8596033</v>
      </c>
      <c r="AT141" s="480" t="s">
        <v>593</v>
      </c>
    </row>
  </sheetData>
  <mergeCells count="2">
    <mergeCell ref="B10:D10"/>
    <mergeCell ref="F10:H10"/>
  </mergeCells>
  <phoneticPr fontId="106" type="noConversion"/>
  <conditionalFormatting sqref="C109:D109 F109:AS109 AU109:IV109">
    <cfRule type="cellIs" dxfId="15" priority="8" stopIfTrue="1" operator="greaterThan">
      <formula>1</formula>
    </cfRule>
    <cfRule type="cellIs" dxfId="14" priority="9" stopIfTrue="1" operator="lessThan">
      <formula>0</formula>
    </cfRule>
    <cfRule type="cellIs" dxfId="13" priority="10" stopIfTrue="1" operator="greaterThan">
      <formula>0</formula>
    </cfRule>
  </conditionalFormatting>
  <conditionalFormatting sqref="D109 F109:AS109 AU109:IV109">
    <cfRule type="cellIs" dxfId="12" priority="4" stopIfTrue="1" operator="lessThan">
      <formula>0</formula>
    </cfRule>
    <cfRule type="cellIs" dxfId="11" priority="5" stopIfTrue="1" operator="greaterThan">
      <formula>0</formula>
    </cfRule>
    <cfRule type="cellIs" dxfId="10" priority="6" stopIfTrue="1" operator="greaterThan">
      <formula>0</formula>
    </cfRule>
    <cfRule type="cellIs" dxfId="9" priority="7" stopIfTrue="1" operator="greaterThan">
      <formula>0</formula>
    </cfRule>
  </conditionalFormatting>
  <conditionalFormatting sqref="D74:D94 D96:D104 D115 D125 D130 D132 D63:D71">
    <cfRule type="cellIs" dxfId="8" priority="3" stopIfTrue="1" operator="greaterThan">
      <formula>0</formula>
    </cfRule>
  </conditionalFormatting>
  <conditionalFormatting sqref="D122:D123 D131 D133 D135 D116">
    <cfRule type="cellIs" dxfId="7" priority="1" stopIfTrue="1" operator="lessThan">
      <formula>0</formula>
    </cfRule>
  </conditionalFormatting>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E170"/>
  <sheetViews>
    <sheetView topLeftCell="A4" zoomScale="80" zoomScaleNormal="80" workbookViewId="0">
      <selection activeCell="C7" sqref="C7"/>
    </sheetView>
  </sheetViews>
  <sheetFormatPr defaultRowHeight="12.75" x14ac:dyDescent="0.2"/>
  <cols>
    <col min="1" max="1" width="16.28515625" customWidth="1"/>
    <col min="2" max="2" width="38.28515625" bestFit="1" customWidth="1"/>
    <col min="3" max="4" width="11.5703125" bestFit="1" customWidth="1"/>
    <col min="5" max="5" width="21.7109375" customWidth="1"/>
  </cols>
  <sheetData>
    <row r="1" spans="1:5" x14ac:dyDescent="0.2">
      <c r="A1" s="456" t="s">
        <v>583</v>
      </c>
    </row>
    <row r="2" spans="1:5" x14ac:dyDescent="0.2">
      <c r="A2" s="455" t="s">
        <v>584</v>
      </c>
    </row>
    <row r="3" spans="1:5" x14ac:dyDescent="0.2">
      <c r="C3" s="505" t="s">
        <v>589</v>
      </c>
      <c r="D3" s="467">
        <f>ROUND(SUM(C5:D65536),0)</f>
        <v>38710335</v>
      </c>
    </row>
    <row r="4" spans="1:5" ht="25.5" x14ac:dyDescent="0.2">
      <c r="A4" s="489" t="s">
        <v>579</v>
      </c>
      <c r="B4" s="489" t="s">
        <v>585</v>
      </c>
      <c r="C4" s="489" t="s">
        <v>586</v>
      </c>
      <c r="D4" s="489" t="s">
        <v>587</v>
      </c>
      <c r="E4" s="489" t="s">
        <v>588</v>
      </c>
    </row>
    <row r="5" spans="1:5" x14ac:dyDescent="0.2">
      <c r="C5" s="462"/>
      <c r="D5" s="462"/>
    </row>
    <row r="6" spans="1:5" x14ac:dyDescent="0.2">
      <c r="A6">
        <v>1</v>
      </c>
      <c r="B6" t="s">
        <v>76</v>
      </c>
      <c r="C6" s="462">
        <v>0</v>
      </c>
      <c r="D6" s="462"/>
      <c r="E6" s="184" t="s">
        <v>597</v>
      </c>
    </row>
    <row r="7" spans="1:5" x14ac:dyDescent="0.2">
      <c r="B7" t="s">
        <v>80</v>
      </c>
      <c r="C7" s="462">
        <v>6707953</v>
      </c>
      <c r="D7" s="462">
        <f>-'прил. приб- убытки'!C32</f>
        <v>0</v>
      </c>
    </row>
    <row r="8" spans="1:5" x14ac:dyDescent="0.2">
      <c r="B8" t="s">
        <v>82</v>
      </c>
      <c r="C8" s="462">
        <v>15697453</v>
      </c>
      <c r="D8" s="462"/>
    </row>
    <row r="9" spans="1:5" x14ac:dyDescent="0.2">
      <c r="B9" t="s">
        <v>83</v>
      </c>
      <c r="C9" s="462">
        <v>44000</v>
      </c>
      <c r="D9" s="462">
        <f>-SUM(C6:C12)-D7-D11</f>
        <v>-26592189</v>
      </c>
    </row>
    <row r="10" spans="1:5" x14ac:dyDescent="0.2">
      <c r="B10" t="s">
        <v>84</v>
      </c>
      <c r="C10" s="462">
        <v>2470864</v>
      </c>
      <c r="D10" s="462"/>
    </row>
    <row r="11" spans="1:5" x14ac:dyDescent="0.2">
      <c r="B11" t="s">
        <v>86</v>
      </c>
      <c r="C11" s="462"/>
      <c r="D11" s="462">
        <v>0</v>
      </c>
    </row>
    <row r="12" spans="1:5" x14ac:dyDescent="0.2">
      <c r="B12" t="s">
        <v>569</v>
      </c>
      <c r="C12" s="462">
        <v>1671919</v>
      </c>
      <c r="D12" s="462"/>
    </row>
    <row r="13" spans="1:5" x14ac:dyDescent="0.2">
      <c r="C13" s="462"/>
      <c r="D13" s="462"/>
    </row>
    <row r="14" spans="1:5" x14ac:dyDescent="0.2">
      <c r="A14">
        <v>2</v>
      </c>
      <c r="B14" t="s">
        <v>114</v>
      </c>
      <c r="C14" s="462">
        <v>105326</v>
      </c>
      <c r="D14" s="462">
        <f>-SUM(C16:C17)</f>
        <v>-16070981</v>
      </c>
      <c r="E14" s="184" t="s">
        <v>598</v>
      </c>
    </row>
    <row r="15" spans="1:5" x14ac:dyDescent="0.2">
      <c r="B15" t="s">
        <v>110</v>
      </c>
      <c r="C15" s="462">
        <v>38437318</v>
      </c>
      <c r="D15" s="462"/>
      <c r="E15" s="184" t="s">
        <v>606</v>
      </c>
    </row>
    <row r="16" spans="1:5" x14ac:dyDescent="0.2">
      <c r="B16" t="s">
        <v>115</v>
      </c>
      <c r="C16" s="462">
        <v>10406442</v>
      </c>
      <c r="D16" s="462"/>
    </row>
    <row r="17" spans="1:5" x14ac:dyDescent="0.2">
      <c r="B17" t="s">
        <v>119</v>
      </c>
      <c r="C17" s="462">
        <v>5664539</v>
      </c>
      <c r="D17" s="462"/>
    </row>
    <row r="18" spans="1:5" x14ac:dyDescent="0.2">
      <c r="C18" s="462"/>
      <c r="D18" s="462"/>
    </row>
    <row r="19" spans="1:5" x14ac:dyDescent="0.2">
      <c r="B19" t="s">
        <v>110</v>
      </c>
      <c r="C19" s="462"/>
      <c r="D19" s="462">
        <v>-105236</v>
      </c>
      <c r="E19" s="184" t="s">
        <v>605</v>
      </c>
    </row>
    <row r="20" spans="1:5" x14ac:dyDescent="0.2">
      <c r="B20" t="s">
        <v>116</v>
      </c>
      <c r="C20" s="533">
        <v>121640</v>
      </c>
      <c r="D20" s="462"/>
      <c r="E20" s="184" t="s">
        <v>644</v>
      </c>
    </row>
    <row r="21" spans="1:5" x14ac:dyDescent="0.2">
      <c r="C21" s="462"/>
      <c r="D21" s="462"/>
    </row>
    <row r="22" spans="1:5" x14ac:dyDescent="0.2">
      <c r="B22" t="s">
        <v>122</v>
      </c>
      <c r="C22" s="462">
        <v>18713</v>
      </c>
      <c r="D22" s="462"/>
      <c r="E22" s="184" t="s">
        <v>600</v>
      </c>
    </row>
    <row r="23" spans="1:5" x14ac:dyDescent="0.2">
      <c r="B23" t="s">
        <v>123</v>
      </c>
      <c r="C23" s="462"/>
      <c r="D23" s="462">
        <f>-C22</f>
        <v>-18713</v>
      </c>
    </row>
    <row r="24" spans="1:5" x14ac:dyDescent="0.2">
      <c r="C24" s="462"/>
      <c r="D24" s="462"/>
    </row>
    <row r="25" spans="1:5" x14ac:dyDescent="0.2">
      <c r="A25">
        <v>3</v>
      </c>
      <c r="B25" t="s">
        <v>141</v>
      </c>
      <c r="C25" s="462"/>
      <c r="D25" s="462">
        <f>-'п. 10-34 прим. баланс'!G291</f>
        <v>0</v>
      </c>
      <c r="E25" s="184" t="s">
        <v>599</v>
      </c>
    </row>
    <row r="26" spans="1:5" x14ac:dyDescent="0.2">
      <c r="B26" t="s">
        <v>146</v>
      </c>
      <c r="C26" s="462"/>
      <c r="D26" s="462">
        <v>-418028</v>
      </c>
    </row>
    <row r="27" spans="1:5" x14ac:dyDescent="0.2">
      <c r="B27" t="s">
        <v>147</v>
      </c>
      <c r="C27" s="462">
        <f>-SUM(D25:D30,C30)</f>
        <v>1810374</v>
      </c>
      <c r="D27" s="462">
        <v>0</v>
      </c>
    </row>
    <row r="28" spans="1:5" x14ac:dyDescent="0.2">
      <c r="B28" t="s">
        <v>148</v>
      </c>
      <c r="C28" s="462"/>
      <c r="D28" s="462">
        <f>-'п. 10-34 прим. баланс'!G349</f>
        <v>0</v>
      </c>
    </row>
    <row r="29" spans="1:5" x14ac:dyDescent="0.2">
      <c r="B29" t="s">
        <v>149</v>
      </c>
      <c r="C29" s="462"/>
      <c r="D29" s="462">
        <v>-1392346</v>
      </c>
    </row>
    <row r="30" spans="1:5" x14ac:dyDescent="0.2">
      <c r="B30" t="s">
        <v>150</v>
      </c>
      <c r="C30" s="462">
        <v>0</v>
      </c>
      <c r="D30" s="462">
        <v>0</v>
      </c>
    </row>
    <row r="31" spans="1:5" x14ac:dyDescent="0.2">
      <c r="C31" s="462"/>
      <c r="D31" s="462"/>
    </row>
    <row r="32" spans="1:5" x14ac:dyDescent="0.2">
      <c r="A32">
        <v>4</v>
      </c>
      <c r="B32" t="s">
        <v>114</v>
      </c>
      <c r="C32" s="462">
        <v>0</v>
      </c>
      <c r="D32" s="462">
        <f>'п. 10-34 прим. баланс'!E126</f>
        <v>0</v>
      </c>
      <c r="E32" s="184" t="s">
        <v>594</v>
      </c>
    </row>
    <row r="33" spans="1:5" x14ac:dyDescent="0.2">
      <c r="B33" t="s">
        <v>135</v>
      </c>
      <c r="C33" s="462">
        <v>0</v>
      </c>
      <c r="D33" s="462"/>
    </row>
    <row r="34" spans="1:5" x14ac:dyDescent="0.2">
      <c r="B34" t="s">
        <v>83</v>
      </c>
      <c r="C34" s="462">
        <f>-SUM(C32:D33)</f>
        <v>0</v>
      </c>
      <c r="D34" s="462"/>
    </row>
    <row r="35" spans="1:5" x14ac:dyDescent="0.2">
      <c r="C35" s="462"/>
      <c r="D35" s="462"/>
    </row>
    <row r="36" spans="1:5" x14ac:dyDescent="0.2">
      <c r="A36">
        <v>5</v>
      </c>
      <c r="B36" t="s">
        <v>135</v>
      </c>
      <c r="C36" s="462">
        <v>0</v>
      </c>
      <c r="D36" s="462"/>
      <c r="E36" s="184" t="s">
        <v>596</v>
      </c>
    </row>
    <row r="37" spans="1:5" x14ac:dyDescent="0.2">
      <c r="B37" t="s">
        <v>138</v>
      </c>
      <c r="C37" s="462"/>
      <c r="D37" s="462">
        <v>0</v>
      </c>
    </row>
    <row r="38" spans="1:5" x14ac:dyDescent="0.2">
      <c r="B38" t="s">
        <v>82</v>
      </c>
      <c r="C38" s="462"/>
      <c r="D38" s="462">
        <f>-D37-C36</f>
        <v>0</v>
      </c>
    </row>
    <row r="39" spans="1:5" x14ac:dyDescent="0.2">
      <c r="C39" s="462"/>
      <c r="D39" s="462"/>
    </row>
    <row r="40" spans="1:5" x14ac:dyDescent="0.2">
      <c r="A40">
        <v>6</v>
      </c>
      <c r="B40" t="s">
        <v>104</v>
      </c>
      <c r="C40" s="462">
        <v>28634</v>
      </c>
      <c r="D40" s="462"/>
      <c r="E40" s="184" t="s">
        <v>592</v>
      </c>
    </row>
    <row r="41" spans="1:5" x14ac:dyDescent="0.2">
      <c r="B41" t="s">
        <v>135</v>
      </c>
      <c r="C41" s="462"/>
      <c r="D41" s="462">
        <v>0</v>
      </c>
    </row>
    <row r="42" spans="1:5" x14ac:dyDescent="0.2">
      <c r="B42" t="s">
        <v>89</v>
      </c>
      <c r="C42" s="462"/>
      <c r="D42" s="462">
        <v>0</v>
      </c>
    </row>
    <row r="43" spans="1:5" x14ac:dyDescent="0.2">
      <c r="C43" s="462"/>
      <c r="D43" s="462"/>
    </row>
    <row r="44" spans="1:5" x14ac:dyDescent="0.2">
      <c r="A44">
        <v>7</v>
      </c>
      <c r="B44" t="s">
        <v>96</v>
      </c>
      <c r="C44" s="462">
        <v>761390</v>
      </c>
      <c r="D44" s="462"/>
      <c r="E44" s="184" t="s">
        <v>595</v>
      </c>
    </row>
    <row r="45" spans="1:5" x14ac:dyDescent="0.2">
      <c r="B45" t="s">
        <v>142</v>
      </c>
      <c r="C45" s="462"/>
      <c r="D45" s="462">
        <f>-C44</f>
        <v>-761390</v>
      </c>
    </row>
    <row r="46" spans="1:5" x14ac:dyDescent="0.2">
      <c r="C46" s="462"/>
      <c r="D46" s="462"/>
    </row>
    <row r="47" spans="1:5" x14ac:dyDescent="0.2">
      <c r="A47">
        <v>8</v>
      </c>
      <c r="B47" t="s">
        <v>110</v>
      </c>
      <c r="C47" s="462"/>
      <c r="D47" s="462">
        <f>'п. 10-34 прим. баланс'!D101</f>
        <v>0</v>
      </c>
      <c r="E47" s="184" t="s">
        <v>601</v>
      </c>
    </row>
    <row r="48" spans="1:5" x14ac:dyDescent="0.2">
      <c r="B48" t="s">
        <v>83</v>
      </c>
      <c r="C48" s="462">
        <f>-D47</f>
        <v>0</v>
      </c>
      <c r="D48" s="462"/>
    </row>
    <row r="49" spans="1:5" x14ac:dyDescent="0.2">
      <c r="C49" s="462"/>
      <c r="D49" s="462"/>
    </row>
    <row r="50" spans="1:5" x14ac:dyDescent="0.2">
      <c r="A50">
        <v>9</v>
      </c>
      <c r="B50" t="s">
        <v>104</v>
      </c>
      <c r="C50" s="462">
        <v>0</v>
      </c>
      <c r="D50" s="462"/>
      <c r="E50" s="184" t="s">
        <v>607</v>
      </c>
    </row>
    <row r="51" spans="1:5" x14ac:dyDescent="0.2">
      <c r="B51" t="s">
        <v>110</v>
      </c>
      <c r="C51" s="462">
        <v>0</v>
      </c>
      <c r="D51" s="462"/>
    </row>
    <row r="52" spans="1:5" x14ac:dyDescent="0.2">
      <c r="B52" t="s">
        <v>114</v>
      </c>
      <c r="D52" s="462">
        <v>0</v>
      </c>
    </row>
    <row r="53" spans="1:5" x14ac:dyDescent="0.2">
      <c r="B53" t="s">
        <v>147</v>
      </c>
      <c r="C53" s="462"/>
      <c r="D53" s="462">
        <v>0</v>
      </c>
    </row>
    <row r="54" spans="1:5" x14ac:dyDescent="0.2">
      <c r="B54" t="s">
        <v>135</v>
      </c>
      <c r="C54" s="534">
        <v>27453</v>
      </c>
      <c r="D54" s="462"/>
      <c r="E54" s="184" t="s">
        <v>645</v>
      </c>
    </row>
    <row r="55" spans="1:5" x14ac:dyDescent="0.2">
      <c r="B55" t="s">
        <v>74</v>
      </c>
      <c r="C55" s="462">
        <v>0</v>
      </c>
    </row>
    <row r="56" spans="1:5" x14ac:dyDescent="0.2">
      <c r="B56" t="s">
        <v>75</v>
      </c>
      <c r="C56" s="462"/>
      <c r="D56" s="462">
        <v>0</v>
      </c>
    </row>
    <row r="57" spans="1:5" x14ac:dyDescent="0.2">
      <c r="B57" t="s">
        <v>83</v>
      </c>
      <c r="C57" s="462">
        <v>95200</v>
      </c>
    </row>
    <row r="58" spans="1:5" x14ac:dyDescent="0.2">
      <c r="C58" s="462"/>
      <c r="D58" s="462"/>
    </row>
    <row r="59" spans="1:5" x14ac:dyDescent="0.2">
      <c r="C59" s="462"/>
      <c r="D59" s="462"/>
    </row>
    <row r="60" spans="1:5" x14ac:dyDescent="0.2">
      <c r="C60" s="462"/>
      <c r="D60" s="462"/>
    </row>
    <row r="61" spans="1:5" x14ac:dyDescent="0.2">
      <c r="C61" s="462"/>
      <c r="D61" s="462"/>
    </row>
    <row r="62" spans="1:5" x14ac:dyDescent="0.2">
      <c r="C62" s="462"/>
      <c r="D62" s="462"/>
    </row>
    <row r="63" spans="1:5" x14ac:dyDescent="0.2">
      <c r="C63" s="462"/>
      <c r="D63" s="462"/>
    </row>
    <row r="64" spans="1:5" x14ac:dyDescent="0.2">
      <c r="C64" s="462"/>
      <c r="D64" s="462"/>
    </row>
    <row r="65" spans="3:4" x14ac:dyDescent="0.2">
      <c r="C65" s="462"/>
      <c r="D65" s="462"/>
    </row>
    <row r="66" spans="3:4" x14ac:dyDescent="0.2">
      <c r="C66" s="462"/>
      <c r="D66" s="462"/>
    </row>
    <row r="67" spans="3:4" x14ac:dyDescent="0.2">
      <c r="C67" s="462"/>
      <c r="D67" s="462"/>
    </row>
    <row r="68" spans="3:4" x14ac:dyDescent="0.2">
      <c r="C68" s="462"/>
      <c r="D68" s="462"/>
    </row>
    <row r="69" spans="3:4" x14ac:dyDescent="0.2">
      <c r="C69" s="462"/>
      <c r="D69" s="462"/>
    </row>
    <row r="70" spans="3:4" x14ac:dyDescent="0.2">
      <c r="C70" s="462"/>
      <c r="D70" s="462"/>
    </row>
    <row r="71" spans="3:4" x14ac:dyDescent="0.2">
      <c r="C71" s="462"/>
      <c r="D71" s="462"/>
    </row>
    <row r="72" spans="3:4" x14ac:dyDescent="0.2">
      <c r="C72" s="462"/>
      <c r="D72" s="462"/>
    </row>
    <row r="73" spans="3:4" x14ac:dyDescent="0.2">
      <c r="C73" s="462"/>
      <c r="D73" s="462"/>
    </row>
    <row r="74" spans="3:4" x14ac:dyDescent="0.2">
      <c r="C74" s="462"/>
      <c r="D74" s="462"/>
    </row>
    <row r="75" spans="3:4" x14ac:dyDescent="0.2">
      <c r="C75" s="462"/>
      <c r="D75" s="462"/>
    </row>
    <row r="76" spans="3:4" x14ac:dyDescent="0.2">
      <c r="C76" s="462"/>
      <c r="D76" s="462"/>
    </row>
    <row r="77" spans="3:4" x14ac:dyDescent="0.2">
      <c r="C77" s="462"/>
      <c r="D77" s="462"/>
    </row>
    <row r="78" spans="3:4" x14ac:dyDescent="0.2">
      <c r="C78" s="462"/>
      <c r="D78" s="462"/>
    </row>
    <row r="79" spans="3:4" x14ac:dyDescent="0.2">
      <c r="C79" s="462"/>
      <c r="D79" s="462"/>
    </row>
    <row r="80" spans="3:4" x14ac:dyDescent="0.2">
      <c r="C80" s="462"/>
      <c r="D80" s="462"/>
    </row>
    <row r="81" spans="3:4" x14ac:dyDescent="0.2">
      <c r="C81" s="462"/>
      <c r="D81" s="462"/>
    </row>
    <row r="82" spans="3:4" x14ac:dyDescent="0.2">
      <c r="C82" s="462"/>
      <c r="D82" s="462"/>
    </row>
    <row r="83" spans="3:4" x14ac:dyDescent="0.2">
      <c r="C83" s="462"/>
      <c r="D83" s="462"/>
    </row>
    <row r="84" spans="3:4" x14ac:dyDescent="0.2">
      <c r="C84" s="462"/>
      <c r="D84" s="462"/>
    </row>
    <row r="85" spans="3:4" x14ac:dyDescent="0.2">
      <c r="C85" s="462"/>
      <c r="D85" s="462"/>
    </row>
    <row r="86" spans="3:4" x14ac:dyDescent="0.2">
      <c r="C86" s="462"/>
      <c r="D86" s="462"/>
    </row>
    <row r="87" spans="3:4" x14ac:dyDescent="0.2">
      <c r="C87" s="462"/>
      <c r="D87" s="462"/>
    </row>
    <row r="88" spans="3:4" x14ac:dyDescent="0.2">
      <c r="C88" s="462"/>
      <c r="D88" s="462"/>
    </row>
    <row r="89" spans="3:4" x14ac:dyDescent="0.2">
      <c r="C89" s="462"/>
      <c r="D89" s="462"/>
    </row>
    <row r="90" spans="3:4" x14ac:dyDescent="0.2">
      <c r="C90" s="462"/>
      <c r="D90" s="462"/>
    </row>
    <row r="91" spans="3:4" x14ac:dyDescent="0.2">
      <c r="C91" s="462"/>
      <c r="D91" s="462"/>
    </row>
    <row r="92" spans="3:4" x14ac:dyDescent="0.2">
      <c r="C92" s="462"/>
      <c r="D92" s="462"/>
    </row>
    <row r="93" spans="3:4" x14ac:dyDescent="0.2">
      <c r="C93" s="462"/>
      <c r="D93" s="462"/>
    </row>
    <row r="94" spans="3:4" x14ac:dyDescent="0.2">
      <c r="C94" s="462"/>
      <c r="D94" s="462"/>
    </row>
    <row r="95" spans="3:4" x14ac:dyDescent="0.2">
      <c r="C95" s="462"/>
      <c r="D95" s="462"/>
    </row>
    <row r="96" spans="3:4" x14ac:dyDescent="0.2">
      <c r="C96" s="462"/>
      <c r="D96" s="462"/>
    </row>
    <row r="97" spans="3:4" x14ac:dyDescent="0.2">
      <c r="C97" s="462"/>
      <c r="D97" s="462"/>
    </row>
    <row r="98" spans="3:4" x14ac:dyDescent="0.2">
      <c r="C98" s="462"/>
      <c r="D98" s="462"/>
    </row>
    <row r="99" spans="3:4" x14ac:dyDescent="0.2">
      <c r="C99" s="462"/>
      <c r="D99" s="462"/>
    </row>
    <row r="100" spans="3:4" x14ac:dyDescent="0.2">
      <c r="C100" s="462"/>
      <c r="D100" s="462"/>
    </row>
    <row r="101" spans="3:4" x14ac:dyDescent="0.2">
      <c r="C101" s="462"/>
      <c r="D101" s="462"/>
    </row>
    <row r="102" spans="3:4" x14ac:dyDescent="0.2">
      <c r="C102" s="462"/>
      <c r="D102" s="462"/>
    </row>
    <row r="103" spans="3:4" x14ac:dyDescent="0.2">
      <c r="C103" s="462"/>
      <c r="D103" s="462"/>
    </row>
    <row r="104" spans="3:4" x14ac:dyDescent="0.2">
      <c r="C104" s="462"/>
      <c r="D104" s="462"/>
    </row>
    <row r="105" spans="3:4" x14ac:dyDescent="0.2">
      <c r="C105" s="462"/>
      <c r="D105" s="462"/>
    </row>
    <row r="106" spans="3:4" x14ac:dyDescent="0.2">
      <c r="C106" s="462"/>
      <c r="D106" s="462"/>
    </row>
    <row r="107" spans="3:4" x14ac:dyDescent="0.2">
      <c r="C107" s="462"/>
      <c r="D107" s="462"/>
    </row>
    <row r="108" spans="3:4" x14ac:dyDescent="0.2">
      <c r="C108" s="462"/>
      <c r="D108" s="462"/>
    </row>
    <row r="109" spans="3:4" x14ac:dyDescent="0.2">
      <c r="C109" s="462"/>
      <c r="D109" s="462"/>
    </row>
    <row r="110" spans="3:4" x14ac:dyDescent="0.2">
      <c r="C110" s="462"/>
      <c r="D110" s="462"/>
    </row>
    <row r="111" spans="3:4" x14ac:dyDescent="0.2">
      <c r="C111" s="462"/>
      <c r="D111" s="462"/>
    </row>
    <row r="112" spans="3:4" x14ac:dyDescent="0.2">
      <c r="C112" s="462"/>
      <c r="D112" s="462"/>
    </row>
    <row r="113" spans="3:4" x14ac:dyDescent="0.2">
      <c r="C113" s="462"/>
      <c r="D113" s="462"/>
    </row>
    <row r="114" spans="3:4" x14ac:dyDescent="0.2">
      <c r="C114" s="462"/>
      <c r="D114" s="462"/>
    </row>
    <row r="115" spans="3:4" x14ac:dyDescent="0.2">
      <c r="C115" s="462"/>
      <c r="D115" s="462"/>
    </row>
    <row r="116" spans="3:4" x14ac:dyDescent="0.2">
      <c r="C116" s="462"/>
      <c r="D116" s="462"/>
    </row>
    <row r="117" spans="3:4" x14ac:dyDescent="0.2">
      <c r="C117" s="462"/>
      <c r="D117" s="462"/>
    </row>
    <row r="118" spans="3:4" x14ac:dyDescent="0.2">
      <c r="C118" s="462"/>
      <c r="D118" s="462"/>
    </row>
    <row r="119" spans="3:4" x14ac:dyDescent="0.2">
      <c r="C119" s="462"/>
      <c r="D119" s="462"/>
    </row>
    <row r="120" spans="3:4" x14ac:dyDescent="0.2">
      <c r="C120" s="462"/>
      <c r="D120" s="462"/>
    </row>
    <row r="121" spans="3:4" x14ac:dyDescent="0.2">
      <c r="C121" s="462"/>
      <c r="D121" s="462"/>
    </row>
    <row r="122" spans="3:4" x14ac:dyDescent="0.2">
      <c r="C122" s="462"/>
      <c r="D122" s="462"/>
    </row>
    <row r="123" spans="3:4" x14ac:dyDescent="0.2">
      <c r="C123" s="462"/>
      <c r="D123" s="462"/>
    </row>
    <row r="124" spans="3:4" x14ac:dyDescent="0.2">
      <c r="C124" s="462"/>
      <c r="D124" s="462"/>
    </row>
    <row r="125" spans="3:4" x14ac:dyDescent="0.2">
      <c r="C125" s="462"/>
      <c r="D125" s="462"/>
    </row>
    <row r="126" spans="3:4" x14ac:dyDescent="0.2">
      <c r="C126" s="462"/>
      <c r="D126" s="462"/>
    </row>
    <row r="127" spans="3:4" x14ac:dyDescent="0.2">
      <c r="C127" s="462"/>
      <c r="D127" s="462"/>
    </row>
    <row r="128" spans="3:4" x14ac:dyDescent="0.2">
      <c r="C128" s="462"/>
      <c r="D128" s="462"/>
    </row>
    <row r="129" spans="3:4" x14ac:dyDescent="0.2">
      <c r="C129" s="462"/>
      <c r="D129" s="462"/>
    </row>
    <row r="130" spans="3:4" x14ac:dyDescent="0.2">
      <c r="C130" s="462"/>
      <c r="D130" s="462"/>
    </row>
    <row r="131" spans="3:4" x14ac:dyDescent="0.2">
      <c r="C131" s="462"/>
      <c r="D131" s="462"/>
    </row>
    <row r="132" spans="3:4" x14ac:dyDescent="0.2">
      <c r="C132" s="462"/>
      <c r="D132" s="462"/>
    </row>
    <row r="133" spans="3:4" x14ac:dyDescent="0.2">
      <c r="C133" s="462"/>
      <c r="D133" s="462"/>
    </row>
    <row r="134" spans="3:4" x14ac:dyDescent="0.2">
      <c r="C134" s="462"/>
      <c r="D134" s="462"/>
    </row>
    <row r="135" spans="3:4" x14ac:dyDescent="0.2">
      <c r="C135" s="462"/>
      <c r="D135" s="462"/>
    </row>
    <row r="136" spans="3:4" x14ac:dyDescent="0.2">
      <c r="C136" s="462"/>
      <c r="D136" s="462"/>
    </row>
    <row r="137" spans="3:4" x14ac:dyDescent="0.2">
      <c r="C137" s="462"/>
      <c r="D137" s="462"/>
    </row>
    <row r="138" spans="3:4" x14ac:dyDescent="0.2">
      <c r="C138" s="462"/>
      <c r="D138" s="462"/>
    </row>
    <row r="139" spans="3:4" x14ac:dyDescent="0.2">
      <c r="C139" s="462"/>
      <c r="D139" s="462"/>
    </row>
    <row r="140" spans="3:4" x14ac:dyDescent="0.2">
      <c r="C140" s="462"/>
      <c r="D140" s="462"/>
    </row>
    <row r="141" spans="3:4" x14ac:dyDescent="0.2">
      <c r="C141" s="462"/>
      <c r="D141" s="462"/>
    </row>
    <row r="142" spans="3:4" x14ac:dyDescent="0.2">
      <c r="C142" s="462"/>
      <c r="D142" s="462"/>
    </row>
    <row r="143" spans="3:4" x14ac:dyDescent="0.2">
      <c r="C143" s="462"/>
      <c r="D143" s="462"/>
    </row>
    <row r="144" spans="3:4" x14ac:dyDescent="0.2">
      <c r="C144" s="462"/>
      <c r="D144" s="462"/>
    </row>
    <row r="145" spans="3:4" x14ac:dyDescent="0.2">
      <c r="C145" s="462"/>
      <c r="D145" s="462"/>
    </row>
    <row r="146" spans="3:4" x14ac:dyDescent="0.2">
      <c r="C146" s="462"/>
      <c r="D146" s="462"/>
    </row>
    <row r="147" spans="3:4" x14ac:dyDescent="0.2">
      <c r="C147" s="462"/>
      <c r="D147" s="462"/>
    </row>
    <row r="148" spans="3:4" x14ac:dyDescent="0.2">
      <c r="C148" s="462"/>
      <c r="D148" s="462"/>
    </row>
    <row r="149" spans="3:4" x14ac:dyDescent="0.2">
      <c r="C149" s="462"/>
      <c r="D149" s="462"/>
    </row>
    <row r="150" spans="3:4" x14ac:dyDescent="0.2">
      <c r="C150" s="462"/>
      <c r="D150" s="462"/>
    </row>
    <row r="151" spans="3:4" x14ac:dyDescent="0.2">
      <c r="C151" s="462"/>
      <c r="D151" s="462"/>
    </row>
    <row r="152" spans="3:4" x14ac:dyDescent="0.2">
      <c r="C152" s="462"/>
      <c r="D152" s="462"/>
    </row>
    <row r="153" spans="3:4" x14ac:dyDescent="0.2">
      <c r="C153" s="462"/>
      <c r="D153" s="462"/>
    </row>
    <row r="154" spans="3:4" x14ac:dyDescent="0.2">
      <c r="C154" s="462"/>
      <c r="D154" s="462"/>
    </row>
    <row r="155" spans="3:4" x14ac:dyDescent="0.2">
      <c r="C155" s="462"/>
      <c r="D155" s="462"/>
    </row>
    <row r="156" spans="3:4" x14ac:dyDescent="0.2">
      <c r="C156" s="462"/>
      <c r="D156" s="462"/>
    </row>
    <row r="157" spans="3:4" x14ac:dyDescent="0.2">
      <c r="C157" s="462"/>
      <c r="D157" s="462"/>
    </row>
    <row r="158" spans="3:4" x14ac:dyDescent="0.2">
      <c r="C158" s="462"/>
      <c r="D158" s="462"/>
    </row>
    <row r="159" spans="3:4" x14ac:dyDescent="0.2">
      <c r="C159" s="462"/>
      <c r="D159" s="462"/>
    </row>
    <row r="160" spans="3:4" x14ac:dyDescent="0.2">
      <c r="C160" s="462"/>
      <c r="D160" s="462"/>
    </row>
    <row r="161" spans="3:4" x14ac:dyDescent="0.2">
      <c r="C161" s="462"/>
      <c r="D161" s="462"/>
    </row>
    <row r="162" spans="3:4" x14ac:dyDescent="0.2">
      <c r="C162" s="462"/>
      <c r="D162" s="462"/>
    </row>
    <row r="163" spans="3:4" x14ac:dyDescent="0.2">
      <c r="C163" s="462"/>
      <c r="D163" s="462"/>
    </row>
    <row r="164" spans="3:4" x14ac:dyDescent="0.2">
      <c r="C164" s="462"/>
      <c r="D164" s="462"/>
    </row>
    <row r="165" spans="3:4" x14ac:dyDescent="0.2">
      <c r="C165" s="462"/>
      <c r="D165" s="462"/>
    </row>
    <row r="166" spans="3:4" x14ac:dyDescent="0.2">
      <c r="C166" s="462"/>
      <c r="D166" s="462"/>
    </row>
    <row r="167" spans="3:4" x14ac:dyDescent="0.2">
      <c r="C167" s="462"/>
      <c r="D167" s="462"/>
    </row>
    <row r="168" spans="3:4" x14ac:dyDescent="0.2">
      <c r="C168" s="462"/>
      <c r="D168" s="462"/>
    </row>
    <row r="169" spans="3:4" x14ac:dyDescent="0.2">
      <c r="C169" s="462"/>
      <c r="D169" s="462"/>
    </row>
    <row r="170" spans="3:4" x14ac:dyDescent="0.2">
      <c r="C170" s="462"/>
      <c r="D170" s="462"/>
    </row>
  </sheetData>
  <phoneticPr fontId="106" type="noConversion"/>
  <conditionalFormatting sqref="D3">
    <cfRule type="cellIs" dxfId="6" priority="5" stopIfTrue="1" operator="greaterThan">
      <formula>1</formula>
    </cfRule>
    <cfRule type="cellIs" dxfId="5" priority="6" stopIfTrue="1" operator="lessThan">
      <formula>0</formula>
    </cfRule>
    <cfRule type="cellIs" dxfId="4" priority="7" stopIfTrue="1" operator="greaterThan">
      <formula>0</formula>
    </cfRule>
  </conditionalFormatting>
  <conditionalFormatting sqref="D3">
    <cfRule type="cellIs" dxfId="3" priority="1" stopIfTrue="1" operator="lessThan">
      <formula>0</formula>
    </cfRule>
    <cfRule type="cellIs" dxfId="2" priority="2" stopIfTrue="1" operator="greaterThan">
      <formula>0</formula>
    </cfRule>
    <cfRule type="cellIs" dxfId="1" priority="3" stopIfTrue="1" operator="greaterThan">
      <formula>0</formula>
    </cfRule>
    <cfRule type="cellIs" dxfId="0" priority="4" stopIfTrue="1" operator="greaterThan">
      <formula>0</formula>
    </cfRule>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9"/>
  <sheetViews>
    <sheetView showGridLines="0" workbookViewId="0">
      <selection activeCell="A35" sqref="A35"/>
    </sheetView>
  </sheetViews>
  <sheetFormatPr defaultColWidth="11.42578125" defaultRowHeight="12.75" x14ac:dyDescent="0.2"/>
  <cols>
    <col min="1" max="1" width="40.7109375" style="25" customWidth="1"/>
    <col min="2" max="2" width="9.28515625" style="25" customWidth="1"/>
    <col min="3" max="4" width="10.5703125" style="25" bestFit="1" customWidth="1"/>
    <col min="5" max="5" width="9.7109375" style="1" customWidth="1"/>
    <col min="6" max="6" width="11.7109375" style="1" customWidth="1"/>
    <col min="7" max="16384" width="11.42578125" style="1"/>
  </cols>
  <sheetData>
    <row r="1" spans="1:7" ht="15" x14ac:dyDescent="0.25">
      <c r="A1" s="615" t="s">
        <v>854</v>
      </c>
      <c r="F1" s="621" t="s">
        <v>856</v>
      </c>
      <c r="G1" s="621"/>
    </row>
    <row r="2" spans="1:7" ht="14.25" x14ac:dyDescent="0.2">
      <c r="A2" s="43" t="s">
        <v>73</v>
      </c>
      <c r="B2" s="116"/>
      <c r="C2" s="116"/>
      <c r="D2" s="116"/>
      <c r="E2" s="666"/>
      <c r="F2" s="666"/>
    </row>
    <row r="3" spans="1:7" ht="27" x14ac:dyDescent="0.2">
      <c r="A3" s="17"/>
      <c r="B3" s="211" t="s">
        <v>93</v>
      </c>
      <c r="C3" s="123">
        <f>'о компании'!B16</f>
        <v>2013</v>
      </c>
      <c r="D3" s="123">
        <f>'о компании'!B17</f>
        <v>2012</v>
      </c>
      <c r="E3" s="3"/>
    </row>
    <row r="4" spans="1:7" ht="13.5" x14ac:dyDescent="0.2">
      <c r="A4" s="17"/>
      <c r="B4" s="117"/>
      <c r="C4" s="125" t="s">
        <v>427</v>
      </c>
      <c r="D4" s="125" t="s">
        <v>427</v>
      </c>
      <c r="E4" s="3"/>
    </row>
    <row r="5" spans="1:7" ht="13.5" x14ac:dyDescent="0.2">
      <c r="A5" s="17"/>
      <c r="B5" s="117"/>
      <c r="C5" s="124"/>
      <c r="D5" s="124"/>
      <c r="E5" s="3"/>
    </row>
    <row r="6" spans="1:7" x14ac:dyDescent="0.2">
      <c r="A6" s="175" t="s">
        <v>74</v>
      </c>
      <c r="B6" s="24">
        <v>2</v>
      </c>
      <c r="C6" s="556"/>
      <c r="D6" s="20"/>
      <c r="E6" s="451"/>
      <c r="F6" s="28"/>
    </row>
    <row r="7" spans="1:7" ht="13.5" x14ac:dyDescent="0.2">
      <c r="A7" s="205" t="s">
        <v>75</v>
      </c>
      <c r="B7" s="118">
        <v>3</v>
      </c>
      <c r="C7" s="510"/>
      <c r="D7" s="22"/>
      <c r="E7" s="451"/>
      <c r="F7" s="28"/>
    </row>
    <row r="8" spans="1:7" ht="13.5" x14ac:dyDescent="0.2">
      <c r="A8" s="206" t="s">
        <v>78</v>
      </c>
      <c r="B8" s="118"/>
      <c r="C8" s="21"/>
      <c r="D8" s="21"/>
      <c r="E8" s="451"/>
      <c r="F8" s="28"/>
    </row>
    <row r="9" spans="1:7" ht="13.5" x14ac:dyDescent="0.2">
      <c r="A9" s="203" t="s">
        <v>76</v>
      </c>
      <c r="B9" s="118"/>
      <c r="C9" s="510"/>
      <c r="D9" s="20"/>
      <c r="E9" s="451"/>
      <c r="F9" s="28" t="s">
        <v>453</v>
      </c>
    </row>
    <row r="10" spans="1:7" ht="13.5" x14ac:dyDescent="0.2">
      <c r="A10" s="203" t="s">
        <v>77</v>
      </c>
      <c r="B10" s="118"/>
      <c r="C10" s="510"/>
      <c r="D10" s="20"/>
      <c r="E10" s="451"/>
      <c r="F10" s="28"/>
    </row>
    <row r="11" spans="1:7" ht="13.5" x14ac:dyDescent="0.2">
      <c r="A11" s="206" t="s">
        <v>79</v>
      </c>
      <c r="B11" s="118"/>
      <c r="C11" s="204"/>
      <c r="D11" s="204"/>
      <c r="E11" s="451"/>
      <c r="F11" s="28"/>
    </row>
    <row r="12" spans="1:7" ht="13.5" x14ac:dyDescent="0.2">
      <c r="A12" s="175" t="s">
        <v>80</v>
      </c>
      <c r="B12" s="118">
        <v>4</v>
      </c>
      <c r="C12" s="556"/>
      <c r="D12" s="20"/>
      <c r="E12" s="451"/>
      <c r="F12" s="28"/>
    </row>
    <row r="13" spans="1:7" ht="13.5" x14ac:dyDescent="0.2">
      <c r="A13" s="203" t="s">
        <v>81</v>
      </c>
      <c r="B13" s="118"/>
      <c r="C13" s="510"/>
      <c r="D13" s="20"/>
      <c r="E13" s="451"/>
      <c r="F13" s="28"/>
    </row>
    <row r="14" spans="1:7" ht="13.5" x14ac:dyDescent="0.2">
      <c r="A14" s="207" t="s">
        <v>82</v>
      </c>
      <c r="B14" s="118">
        <v>7</v>
      </c>
      <c r="C14" s="510"/>
      <c r="D14" s="20"/>
      <c r="E14" s="451"/>
      <c r="F14" s="28"/>
    </row>
    <row r="15" spans="1:7" ht="13.5" x14ac:dyDescent="0.2">
      <c r="A15" s="207" t="s">
        <v>83</v>
      </c>
      <c r="B15" s="118">
        <v>5</v>
      </c>
      <c r="C15" s="510"/>
      <c r="D15" s="20"/>
      <c r="E15" s="451"/>
      <c r="F15" s="28"/>
    </row>
    <row r="16" spans="1:7" ht="13.5" x14ac:dyDescent="0.2">
      <c r="A16" s="207" t="s">
        <v>84</v>
      </c>
      <c r="B16" s="118"/>
      <c r="C16" s="510"/>
      <c r="D16" s="20"/>
      <c r="E16" s="451"/>
      <c r="F16" s="451"/>
    </row>
    <row r="17" spans="1:6" ht="13.5" x14ac:dyDescent="0.2">
      <c r="A17" s="207" t="s">
        <v>85</v>
      </c>
      <c r="B17" s="118"/>
      <c r="C17" s="510"/>
      <c r="D17" s="20"/>
      <c r="E17" s="451"/>
      <c r="F17" s="28"/>
    </row>
    <row r="18" spans="1:6" ht="13.5" x14ac:dyDescent="0.2">
      <c r="A18" s="175" t="s">
        <v>86</v>
      </c>
      <c r="B18" s="397" t="s">
        <v>395</v>
      </c>
      <c r="C18" s="510"/>
      <c r="D18" s="20"/>
      <c r="E18" s="451"/>
      <c r="F18" s="28"/>
    </row>
    <row r="19" spans="1:6" ht="13.5" x14ac:dyDescent="0.2">
      <c r="A19" s="205" t="s">
        <v>569</v>
      </c>
      <c r="B19" s="397" t="s">
        <v>394</v>
      </c>
      <c r="C19" s="510"/>
      <c r="D19" s="20"/>
      <c r="E19" s="451"/>
      <c r="F19" s="28"/>
    </row>
    <row r="20" spans="1:6" ht="13.5" x14ac:dyDescent="0.2">
      <c r="A20" s="208" t="s">
        <v>87</v>
      </c>
      <c r="B20" s="118"/>
      <c r="C20" s="21"/>
      <c r="D20" s="21"/>
      <c r="E20" s="451"/>
      <c r="F20" s="28"/>
    </row>
    <row r="21" spans="1:6" ht="13.5" x14ac:dyDescent="0.2">
      <c r="A21" s="205" t="s">
        <v>88</v>
      </c>
      <c r="B21" s="118">
        <v>6</v>
      </c>
      <c r="C21" s="510"/>
      <c r="D21" s="20"/>
      <c r="E21" s="451"/>
      <c r="F21" s="28"/>
    </row>
    <row r="22" spans="1:6" ht="13.5" x14ac:dyDescent="0.2">
      <c r="A22" s="175" t="s">
        <v>89</v>
      </c>
      <c r="B22" s="118"/>
      <c r="C22" s="510"/>
      <c r="D22" s="20"/>
      <c r="E22" s="451"/>
      <c r="F22" s="28"/>
    </row>
    <row r="23" spans="1:6" x14ac:dyDescent="0.2">
      <c r="A23" s="209"/>
      <c r="C23" s="522"/>
      <c r="D23" s="522"/>
      <c r="E23" s="28"/>
      <c r="F23" s="28"/>
    </row>
    <row r="24" spans="1:6" ht="13.5" thickBot="1" x14ac:dyDescent="0.25">
      <c r="A24" s="210" t="s">
        <v>90</v>
      </c>
      <c r="B24" s="119"/>
      <c r="C24" s="23"/>
      <c r="D24" s="23"/>
      <c r="E24" s="28"/>
      <c r="F24" s="28"/>
    </row>
    <row r="25" spans="1:6" ht="12.75" customHeight="1" thickTop="1" x14ac:dyDescent="0.2">
      <c r="A25" s="36"/>
      <c r="B25" s="119"/>
      <c r="C25" s="120"/>
      <c r="D25" s="120"/>
      <c r="E25" s="3"/>
    </row>
    <row r="26" spans="1:6" ht="12.75" customHeight="1" x14ac:dyDescent="0.2">
      <c r="A26" s="40"/>
      <c r="B26" s="40"/>
      <c r="C26" s="179"/>
      <c r="D26" s="40"/>
      <c r="E26" s="3"/>
    </row>
    <row r="27" spans="1:6" ht="15" x14ac:dyDescent="0.25">
      <c r="A27" s="5" t="s">
        <v>927</v>
      </c>
    </row>
    <row r="28" spans="1:6" ht="15" x14ac:dyDescent="0.25">
      <c r="A28" s="5"/>
    </row>
    <row r="29" spans="1:6" ht="15" x14ac:dyDescent="0.25">
      <c r="A29" s="5" t="s">
        <v>928</v>
      </c>
    </row>
  </sheetData>
  <mergeCells count="1">
    <mergeCell ref="E2:F2"/>
  </mergeCells>
  <phoneticPr fontId="0" type="noConversion"/>
  <hyperlinks>
    <hyperlink ref="A21" location="'Pielikumi PZ'!A1" tooltip="Apskatīt pielikumu šim postenim" display="Uzņēmumu ienākuma nodoklis par pārskata gadu"/>
    <hyperlink ref="A1" location="Pielik_metodes!A1" tooltip="Pielietotās metodes" display="pielietotās metodes"/>
  </hyperlinks>
  <printOptions horizontalCentered="1" gridLinesSet="0"/>
  <pageMargins left="1.1811023622047245" right="0.59055118110236227" top="0.78740157480314965" bottom="0.98425196850393704" header="0.39370078740157483" footer="0.51181102362204722"/>
  <pageSetup orientation="portrait" blackAndWhite="1" r:id="rId1"/>
  <headerFooter alignWithMargins="0">
    <oddFooter>&amp;C&amp;"Times New Roman,Обычный"5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U57"/>
  <sheetViews>
    <sheetView showGridLines="0" topLeftCell="A46" workbookViewId="0">
      <selection activeCell="E36" sqref="E36"/>
    </sheetView>
  </sheetViews>
  <sheetFormatPr defaultColWidth="11.42578125" defaultRowHeight="12.75" x14ac:dyDescent="0.2"/>
  <cols>
    <col min="1" max="1" width="3.140625" style="1" customWidth="1"/>
    <col min="2" max="2" width="33.85546875" style="1" customWidth="1"/>
    <col min="3" max="3" width="8.42578125" style="1" customWidth="1"/>
    <col min="4" max="4" width="12" style="1" bestFit="1" customWidth="1"/>
    <col min="5" max="5" width="9.85546875" style="1" bestFit="1" customWidth="1"/>
    <col min="6" max="6" width="10.140625" style="182" customWidth="1"/>
    <col min="7" max="7" width="3.140625" style="1" customWidth="1"/>
    <col min="8" max="8" width="33.85546875" style="1" customWidth="1"/>
    <col min="9" max="9" width="8.42578125" style="1" customWidth="1"/>
    <col min="10" max="11" width="13.42578125" style="1" customWidth="1"/>
    <col min="12" max="16384" width="11.42578125" style="1"/>
  </cols>
  <sheetData>
    <row r="1" spans="1:12" ht="15" x14ac:dyDescent="0.25">
      <c r="A1" s="113">
        <f>'о компании'!$B$4</f>
        <v>0</v>
      </c>
      <c r="G1" s="615" t="s">
        <v>854</v>
      </c>
      <c r="H1" s="621"/>
      <c r="I1" s="621"/>
      <c r="J1" s="621"/>
      <c r="K1" s="621"/>
      <c r="L1" s="621"/>
    </row>
    <row r="2" spans="1:12" ht="14.25" x14ac:dyDescent="0.2">
      <c r="A2" s="106" t="s">
        <v>91</v>
      </c>
      <c r="B2" s="30"/>
      <c r="C2" s="670"/>
      <c r="D2" s="670"/>
      <c r="E2" s="14"/>
      <c r="G2" s="106" t="s">
        <v>91</v>
      </c>
      <c r="H2" s="30"/>
      <c r="I2" s="670"/>
      <c r="J2" s="670"/>
      <c r="K2" s="14"/>
    </row>
    <row r="3" spans="1:12" x14ac:dyDescent="0.2">
      <c r="A3" s="31"/>
      <c r="B3" s="3"/>
      <c r="C3" s="3"/>
      <c r="D3" s="3"/>
      <c r="E3" s="3"/>
      <c r="G3" s="31"/>
      <c r="H3" s="3"/>
      <c r="I3" s="3"/>
      <c r="J3" s="3"/>
      <c r="K3" s="3"/>
    </row>
    <row r="4" spans="1:12" ht="16.5" customHeight="1" x14ac:dyDescent="0.2">
      <c r="A4" s="128"/>
      <c r="B4" s="129"/>
      <c r="D4" s="66"/>
      <c r="E4" s="66"/>
      <c r="F4" s="185"/>
      <c r="G4" s="128"/>
      <c r="H4" s="129"/>
      <c r="J4" s="66"/>
      <c r="K4" s="66"/>
    </row>
    <row r="5" spans="1:12" ht="38.25" x14ac:dyDescent="0.2">
      <c r="A5" s="130"/>
      <c r="B5" s="130"/>
      <c r="C5" s="211" t="s">
        <v>93</v>
      </c>
      <c r="D5" s="126">
        <f>'о компании'!$B$18</f>
        <v>41639</v>
      </c>
      <c r="E5" s="126">
        <f>'о компании'!$B$19</f>
        <v>41274</v>
      </c>
      <c r="G5" s="130"/>
      <c r="H5" s="130"/>
      <c r="I5" s="211" t="s">
        <v>93</v>
      </c>
      <c r="J5" s="126" t="s">
        <v>860</v>
      </c>
      <c r="K5" s="126" t="s">
        <v>858</v>
      </c>
    </row>
    <row r="6" spans="1:12" ht="13.5" customHeight="1" x14ac:dyDescent="0.2">
      <c r="A6" s="131"/>
      <c r="B6" s="132" t="s">
        <v>92</v>
      </c>
      <c r="C6" s="34"/>
      <c r="D6" s="125" t="s">
        <v>427</v>
      </c>
      <c r="E6" s="125" t="s">
        <v>427</v>
      </c>
      <c r="G6" s="131"/>
      <c r="H6" s="132" t="s">
        <v>92</v>
      </c>
      <c r="I6" s="34"/>
      <c r="J6" s="125" t="s">
        <v>427</v>
      </c>
      <c r="K6" s="125" t="s">
        <v>427</v>
      </c>
    </row>
    <row r="7" spans="1:12" x14ac:dyDescent="0.2">
      <c r="A7" s="131"/>
      <c r="B7" s="26"/>
      <c r="C7" s="34"/>
      <c r="D7" s="511"/>
      <c r="E7" s="34"/>
      <c r="F7" s="161"/>
      <c r="G7" s="131"/>
      <c r="H7" s="26"/>
      <c r="I7" s="34"/>
      <c r="J7" s="511"/>
      <c r="K7" s="34"/>
    </row>
    <row r="8" spans="1:12" ht="89.25" x14ac:dyDescent="0.2">
      <c r="A8" s="131"/>
      <c r="B8" s="26" t="s">
        <v>94</v>
      </c>
      <c r="C8" s="34">
        <v>9</v>
      </c>
      <c r="D8" s="510">
        <f>VLOOKUP(B8,Трансформация!$F$11:$AS$141,Трансформация!AS$1,0)</f>
        <v>0</v>
      </c>
      <c r="E8" s="484"/>
      <c r="F8" s="186"/>
      <c r="G8" s="131"/>
      <c r="H8" s="26" t="s">
        <v>94</v>
      </c>
      <c r="I8" s="34">
        <v>9</v>
      </c>
      <c r="J8" s="605" t="s">
        <v>753</v>
      </c>
      <c r="K8" s="605" t="s">
        <v>754</v>
      </c>
    </row>
    <row r="9" spans="1:12" ht="102" x14ac:dyDescent="0.2">
      <c r="A9" s="131"/>
      <c r="B9" s="133" t="s">
        <v>95</v>
      </c>
      <c r="C9" s="34">
        <v>9</v>
      </c>
      <c r="D9" s="510">
        <v>0</v>
      </c>
      <c r="E9" s="484">
        <v>0</v>
      </c>
      <c r="F9" s="532"/>
      <c r="G9" s="131"/>
      <c r="H9" s="133" t="s">
        <v>95</v>
      </c>
      <c r="I9" s="34">
        <v>9</v>
      </c>
      <c r="J9" s="605" t="s">
        <v>755</v>
      </c>
      <c r="K9" s="605" t="s">
        <v>756</v>
      </c>
    </row>
    <row r="10" spans="1:12" ht="153" x14ac:dyDescent="0.2">
      <c r="A10" s="131"/>
      <c r="B10" s="134" t="s">
        <v>96</v>
      </c>
      <c r="C10" s="34">
        <v>9</v>
      </c>
      <c r="D10" s="510">
        <v>0</v>
      </c>
      <c r="E10" s="484">
        <v>0</v>
      </c>
      <c r="F10" s="186"/>
      <c r="G10" s="131"/>
      <c r="H10" s="134" t="s">
        <v>96</v>
      </c>
      <c r="I10" s="34">
        <v>9</v>
      </c>
      <c r="J10" s="605" t="s">
        <v>757</v>
      </c>
      <c r="K10" s="605" t="s">
        <v>758</v>
      </c>
    </row>
    <row r="11" spans="1:12" ht="76.5" x14ac:dyDescent="0.2">
      <c r="A11" s="131"/>
      <c r="B11" s="134" t="s">
        <v>97</v>
      </c>
      <c r="C11" s="34">
        <v>9</v>
      </c>
      <c r="D11" s="510">
        <f>VLOOKUP(B11,Трансформация!$F$11:$AS$141,Трансформация!AS$1,0)</f>
        <v>0</v>
      </c>
      <c r="E11" s="484"/>
      <c r="F11" s="186"/>
      <c r="G11" s="131"/>
      <c r="H11" s="134" t="s">
        <v>97</v>
      </c>
      <c r="I11" s="34">
        <v>9</v>
      </c>
      <c r="J11" s="605" t="s">
        <v>761</v>
      </c>
      <c r="K11" s="605" t="s">
        <v>762</v>
      </c>
    </row>
    <row r="12" spans="1:12" x14ac:dyDescent="0.2">
      <c r="A12" s="131"/>
      <c r="B12" s="134" t="s">
        <v>98</v>
      </c>
      <c r="C12" s="34">
        <v>9</v>
      </c>
      <c r="D12" s="510">
        <f>VLOOKUP(B12,Трансформация!$F$11:$AS$141,Трансформация!AS$1,0)</f>
        <v>0</v>
      </c>
      <c r="E12" s="484"/>
      <c r="F12" s="186"/>
      <c r="G12" s="131"/>
      <c r="H12" s="134" t="s">
        <v>98</v>
      </c>
      <c r="I12" s="34">
        <v>9</v>
      </c>
      <c r="J12" s="606"/>
      <c r="K12" s="607"/>
    </row>
    <row r="13" spans="1:12" x14ac:dyDescent="0.2">
      <c r="A13" s="131"/>
      <c r="B13" s="134"/>
      <c r="C13" s="34"/>
      <c r="D13" s="512"/>
      <c r="E13" s="512"/>
      <c r="F13" s="186"/>
      <c r="G13" s="131"/>
      <c r="H13" s="134"/>
      <c r="I13" s="34"/>
      <c r="J13" s="512"/>
      <c r="K13" s="512"/>
    </row>
    <row r="14" spans="1:12" ht="25.5" x14ac:dyDescent="0.2">
      <c r="A14" s="131"/>
      <c r="B14" s="212" t="s">
        <v>8</v>
      </c>
      <c r="C14" s="34"/>
      <c r="D14" s="513">
        <f>SUM(D8:D12)</f>
        <v>0</v>
      </c>
      <c r="E14" s="513">
        <v>0</v>
      </c>
      <c r="F14" s="186"/>
      <c r="G14" s="131"/>
      <c r="H14" s="598" t="s">
        <v>8</v>
      </c>
      <c r="I14" s="34"/>
      <c r="J14" s="513" t="s">
        <v>721</v>
      </c>
      <c r="K14" s="513" t="s">
        <v>721</v>
      </c>
    </row>
    <row r="15" spans="1:12" x14ac:dyDescent="0.2">
      <c r="A15" s="131"/>
      <c r="B15" s="135"/>
      <c r="C15" s="34"/>
      <c r="D15" s="514"/>
      <c r="E15" s="514"/>
      <c r="F15" s="186"/>
      <c r="G15" s="131"/>
      <c r="H15" s="135"/>
      <c r="I15" s="34"/>
      <c r="J15" s="514"/>
      <c r="K15" s="514"/>
    </row>
    <row r="16" spans="1:12" x14ac:dyDescent="0.2">
      <c r="A16" s="131"/>
      <c r="B16" s="135" t="s">
        <v>99</v>
      </c>
      <c r="C16" s="34"/>
      <c r="D16" s="514"/>
      <c r="E16" s="514"/>
      <c r="F16" s="186"/>
      <c r="G16" s="131"/>
      <c r="H16" s="135" t="s">
        <v>99</v>
      </c>
      <c r="I16" s="34"/>
      <c r="J16" s="514"/>
      <c r="K16" s="514"/>
    </row>
    <row r="17" spans="1:255" x14ac:dyDescent="0.2">
      <c r="A17" s="131"/>
      <c r="B17" s="134" t="s">
        <v>100</v>
      </c>
      <c r="C17" s="34">
        <v>10</v>
      </c>
      <c r="D17" s="510">
        <f>VLOOKUP(B17,Трансформация!$F$11:$AS$141,Трансформация!AS$1,0)</f>
        <v>0</v>
      </c>
      <c r="E17" s="524"/>
      <c r="F17" s="186"/>
      <c r="G17" s="131"/>
      <c r="H17" s="134" t="s">
        <v>100</v>
      </c>
      <c r="I17" s="34">
        <v>10</v>
      </c>
      <c r="J17" s="605"/>
      <c r="K17" s="605"/>
    </row>
    <row r="18" spans="1:255" ht="15" customHeight="1" x14ac:dyDescent="0.2">
      <c r="A18" s="131"/>
      <c r="B18" s="134" t="s">
        <v>101</v>
      </c>
      <c r="C18" s="34">
        <v>11</v>
      </c>
      <c r="D18" s="510">
        <f>VLOOKUP(B18,Трансформация!$F$11:$AS$141,Трансформация!AS$1,0)</f>
        <v>0</v>
      </c>
      <c r="E18" s="524"/>
      <c r="F18" s="186"/>
      <c r="G18" s="131"/>
      <c r="H18" s="134" t="s">
        <v>101</v>
      </c>
      <c r="I18" s="34">
        <v>11</v>
      </c>
      <c r="J18" s="605"/>
      <c r="K18" s="605"/>
    </row>
    <row r="19" spans="1:255" ht="63.75" x14ac:dyDescent="0.2">
      <c r="A19" s="136"/>
      <c r="B19" s="175" t="s">
        <v>102</v>
      </c>
      <c r="C19" s="34">
        <v>12</v>
      </c>
      <c r="D19" s="510">
        <f>VLOOKUP(B19,Трансформация!$F$11:$AS$141,Трансформация!AS$1,0)</f>
        <v>0</v>
      </c>
      <c r="E19" s="524"/>
      <c r="F19" s="186"/>
      <c r="G19" s="136"/>
      <c r="H19" s="597" t="s">
        <v>102</v>
      </c>
      <c r="I19" s="34">
        <v>12</v>
      </c>
      <c r="J19" s="605" t="s">
        <v>763</v>
      </c>
      <c r="K19" s="605" t="s">
        <v>764</v>
      </c>
    </row>
    <row r="20" spans="1:255" x14ac:dyDescent="0.2">
      <c r="A20" s="136"/>
      <c r="B20" s="175" t="s">
        <v>103</v>
      </c>
      <c r="C20" s="34">
        <v>13</v>
      </c>
      <c r="D20" s="510">
        <f>VLOOKUP(B20,Трансформация!$F$11:$AS$141,Трансформация!AS$1,0)</f>
        <v>0</v>
      </c>
      <c r="E20" s="524"/>
      <c r="F20" s="186"/>
      <c r="G20" s="136"/>
      <c r="H20" s="597" t="s">
        <v>103</v>
      </c>
      <c r="I20" s="34">
        <v>13</v>
      </c>
      <c r="J20" s="605"/>
      <c r="K20" s="605"/>
    </row>
    <row r="21" spans="1:255" x14ac:dyDescent="0.2">
      <c r="A21" s="99"/>
      <c r="B21" s="134" t="s">
        <v>104</v>
      </c>
      <c r="C21" s="162">
        <v>14</v>
      </c>
      <c r="D21" s="510">
        <v>0</v>
      </c>
      <c r="E21" s="420">
        <v>0</v>
      </c>
      <c r="F21" s="186"/>
      <c r="G21" s="99"/>
      <c r="H21" s="134" t="s">
        <v>104</v>
      </c>
      <c r="I21" s="162">
        <v>14</v>
      </c>
      <c r="J21" s="605"/>
      <c r="K21" s="605"/>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c r="IL21" s="99"/>
      <c r="IM21" s="99"/>
      <c r="IN21" s="99"/>
      <c r="IO21" s="99"/>
      <c r="IP21" s="99"/>
      <c r="IQ21" s="99"/>
      <c r="IR21" s="99"/>
      <c r="IS21" s="99"/>
      <c r="IT21" s="99"/>
      <c r="IU21" s="99"/>
    </row>
    <row r="22" spans="1:255" x14ac:dyDescent="0.2">
      <c r="A22" s="99"/>
      <c r="B22" s="131" t="s">
        <v>105</v>
      </c>
      <c r="C22" s="162">
        <v>15</v>
      </c>
      <c r="D22" s="510">
        <f>VLOOKUP(B22,Трансформация!$F$11:$AS$141,Трансформация!AS$1,0)</f>
        <v>0</v>
      </c>
      <c r="E22" s="420"/>
      <c r="F22" s="186"/>
      <c r="G22" s="99"/>
      <c r="H22" s="131" t="s">
        <v>105</v>
      </c>
      <c r="I22" s="162">
        <v>15</v>
      </c>
      <c r="J22" s="605"/>
      <c r="K22" s="605"/>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c r="IP22" s="99"/>
      <c r="IQ22" s="99"/>
      <c r="IR22" s="99"/>
      <c r="IS22" s="99"/>
      <c r="IT22" s="99"/>
      <c r="IU22" s="99"/>
    </row>
    <row r="23" spans="1:255" ht="25.5" x14ac:dyDescent="0.2">
      <c r="A23" s="136"/>
      <c r="B23" s="135" t="s">
        <v>107</v>
      </c>
      <c r="C23" s="34"/>
      <c r="D23" s="515">
        <f>SUM(D16:D22)</f>
        <v>0</v>
      </c>
      <c r="E23" s="515">
        <f>SUM(E16:E22)</f>
        <v>0</v>
      </c>
      <c r="F23" s="186"/>
      <c r="G23" s="136"/>
      <c r="H23" s="135" t="s">
        <v>107</v>
      </c>
      <c r="I23" s="34"/>
      <c r="J23" s="513" t="s">
        <v>721</v>
      </c>
      <c r="K23" s="513" t="s">
        <v>721</v>
      </c>
    </row>
    <row r="24" spans="1:255" x14ac:dyDescent="0.2">
      <c r="A24" s="136"/>
      <c r="B24" s="135"/>
      <c r="C24" s="34"/>
      <c r="D24" s="516"/>
      <c r="E24" s="516"/>
      <c r="F24" s="186"/>
      <c r="G24" s="136"/>
      <c r="H24" s="135"/>
      <c r="I24" s="34"/>
      <c r="J24" s="516"/>
      <c r="K24" s="516"/>
    </row>
    <row r="25" spans="1:255" ht="89.25" x14ac:dyDescent="0.2">
      <c r="A25" s="136"/>
      <c r="B25" s="135" t="s">
        <v>106</v>
      </c>
      <c r="C25" s="34"/>
      <c r="D25" s="515">
        <f>D14+D23</f>
        <v>0</v>
      </c>
      <c r="E25" s="515">
        <f>E14+E23</f>
        <v>0</v>
      </c>
      <c r="F25" s="186"/>
      <c r="G25" s="136"/>
      <c r="H25" s="135" t="s">
        <v>106</v>
      </c>
      <c r="I25" s="34"/>
      <c r="J25" s="515" t="s">
        <v>771</v>
      </c>
      <c r="K25" s="515" t="s">
        <v>771</v>
      </c>
    </row>
    <row r="26" spans="1:255" x14ac:dyDescent="0.2">
      <c r="A26" s="136"/>
      <c r="B26" s="159"/>
      <c r="C26" s="161"/>
      <c r="D26" s="517"/>
      <c r="E26" s="517"/>
      <c r="F26" s="186"/>
      <c r="G26" s="136"/>
      <c r="H26" s="159"/>
      <c r="I26" s="161"/>
      <c r="J26" s="517"/>
      <c r="K26" s="517"/>
    </row>
    <row r="27" spans="1:255" x14ac:dyDescent="0.2">
      <c r="A27" s="137"/>
      <c r="B27" s="136" t="s">
        <v>108</v>
      </c>
      <c r="C27" s="34"/>
      <c r="D27" s="518"/>
      <c r="E27" s="518"/>
      <c r="F27" s="186"/>
      <c r="G27" s="137"/>
      <c r="H27" s="136" t="s">
        <v>108</v>
      </c>
      <c r="I27" s="34"/>
      <c r="J27" s="518"/>
      <c r="K27" s="518"/>
    </row>
    <row r="28" spans="1:255" x14ac:dyDescent="0.2">
      <c r="A28" s="132"/>
      <c r="B28" s="131"/>
      <c r="C28" s="34"/>
      <c r="D28" s="518"/>
      <c r="E28" s="518"/>
      <c r="F28" s="186"/>
      <c r="G28" s="132"/>
      <c r="H28" s="131"/>
      <c r="I28" s="34"/>
      <c r="J28" s="518"/>
      <c r="K28" s="518"/>
    </row>
    <row r="29" spans="1:255" ht="13.5" x14ac:dyDescent="0.25">
      <c r="A29" s="131"/>
      <c r="B29" s="138" t="s">
        <v>109</v>
      </c>
      <c r="C29" s="34"/>
      <c r="D29" s="518"/>
      <c r="E29" s="518"/>
      <c r="F29" s="186"/>
      <c r="G29" s="131"/>
      <c r="H29" s="138" t="s">
        <v>109</v>
      </c>
      <c r="I29" s="34"/>
      <c r="J29" s="518"/>
      <c r="K29" s="518"/>
    </row>
    <row r="30" spans="1:255" ht="51" x14ac:dyDescent="0.2">
      <c r="A30" s="131"/>
      <c r="B30" s="29" t="s">
        <v>110</v>
      </c>
      <c r="C30" s="34">
        <v>16</v>
      </c>
      <c r="D30" s="510">
        <v>0</v>
      </c>
      <c r="E30" s="484">
        <v>0</v>
      </c>
      <c r="F30" s="186"/>
      <c r="G30" s="131"/>
      <c r="H30" s="29" t="s">
        <v>110</v>
      </c>
      <c r="I30" s="34">
        <v>16</v>
      </c>
      <c r="J30" s="605" t="s">
        <v>765</v>
      </c>
      <c r="K30" s="605" t="s">
        <v>766</v>
      </c>
    </row>
    <row r="31" spans="1:255" ht="51" x14ac:dyDescent="0.2">
      <c r="A31" s="131"/>
      <c r="B31" s="26" t="s">
        <v>111</v>
      </c>
      <c r="C31" s="34"/>
      <c r="D31" s="510">
        <v>0</v>
      </c>
      <c r="E31" s="484">
        <v>0</v>
      </c>
      <c r="F31" s="186"/>
      <c r="G31" s="131"/>
      <c r="H31" s="26" t="s">
        <v>111</v>
      </c>
      <c r="I31" s="34"/>
      <c r="J31" s="605" t="s">
        <v>772</v>
      </c>
      <c r="K31" s="605" t="s">
        <v>773</v>
      </c>
    </row>
    <row r="32" spans="1:255" ht="51" x14ac:dyDescent="0.2">
      <c r="A32" s="131"/>
      <c r="B32" s="26" t="s">
        <v>610</v>
      </c>
      <c r="C32" s="34">
        <v>17</v>
      </c>
      <c r="D32" s="510">
        <f>VLOOKUP(B32,Трансформация!$F$11:$AS$141,Трансформация!AS$1,0)</f>
        <v>0</v>
      </c>
      <c r="E32" s="484"/>
      <c r="F32" s="186"/>
      <c r="G32" s="131"/>
      <c r="H32" s="26" t="s">
        <v>610</v>
      </c>
      <c r="I32" s="34">
        <v>17</v>
      </c>
      <c r="J32" s="605" t="s">
        <v>765</v>
      </c>
      <c r="K32" s="605" t="s">
        <v>766</v>
      </c>
    </row>
    <row r="33" spans="1:11" ht="26.25" x14ac:dyDescent="0.25">
      <c r="A33" s="131"/>
      <c r="B33" s="138" t="s">
        <v>112</v>
      </c>
      <c r="C33" s="34"/>
      <c r="D33" s="513">
        <f>SUM(D30:D32)</f>
        <v>0</v>
      </c>
      <c r="E33" s="513">
        <f>SUM(E30:E32)</f>
        <v>0</v>
      </c>
      <c r="F33" s="186"/>
      <c r="G33" s="131"/>
      <c r="H33" s="138" t="s">
        <v>112</v>
      </c>
      <c r="I33" s="34"/>
      <c r="J33" s="513" t="s">
        <v>721</v>
      </c>
      <c r="K33" s="513" t="s">
        <v>721</v>
      </c>
    </row>
    <row r="34" spans="1:11" x14ac:dyDescent="0.2">
      <c r="A34" s="131"/>
      <c r="B34" s="132"/>
      <c r="C34" s="34"/>
      <c r="D34" s="518"/>
      <c r="E34" s="518"/>
      <c r="F34" s="186"/>
      <c r="G34" s="131"/>
      <c r="H34" s="132"/>
      <c r="I34" s="34"/>
      <c r="J34" s="518"/>
      <c r="K34" s="518"/>
    </row>
    <row r="35" spans="1:11" ht="13.5" x14ac:dyDescent="0.25">
      <c r="A35" s="131"/>
      <c r="B35" s="138" t="s">
        <v>113</v>
      </c>
      <c r="C35" s="34"/>
      <c r="D35" s="518"/>
      <c r="E35" s="518"/>
      <c r="F35" s="186"/>
      <c r="G35" s="131"/>
      <c r="H35" s="138" t="s">
        <v>113</v>
      </c>
      <c r="I35" s="34"/>
      <c r="J35" s="518"/>
      <c r="K35" s="518"/>
    </row>
    <row r="36" spans="1:11" ht="76.5" x14ac:dyDescent="0.2">
      <c r="A36" s="131"/>
      <c r="B36" s="29" t="s">
        <v>114</v>
      </c>
      <c r="C36" s="34">
        <v>18</v>
      </c>
      <c r="D36" s="510">
        <v>0</v>
      </c>
      <c r="E36" s="484">
        <v>0</v>
      </c>
      <c r="F36" s="186"/>
      <c r="G36" s="131"/>
      <c r="H36" s="29" t="s">
        <v>114</v>
      </c>
      <c r="I36" s="34">
        <v>18</v>
      </c>
      <c r="J36" s="605" t="s">
        <v>774</v>
      </c>
      <c r="K36" s="605" t="s">
        <v>775</v>
      </c>
    </row>
    <row r="37" spans="1:11" ht="63.75" x14ac:dyDescent="0.2">
      <c r="A37" s="131"/>
      <c r="B37" s="175" t="s">
        <v>115</v>
      </c>
      <c r="C37" s="34">
        <v>19</v>
      </c>
      <c r="D37" s="510">
        <v>0</v>
      </c>
      <c r="E37" s="484">
        <v>0</v>
      </c>
      <c r="F37" s="186"/>
      <c r="G37" s="131"/>
      <c r="H37" s="597" t="s">
        <v>115</v>
      </c>
      <c r="I37" s="34">
        <v>19</v>
      </c>
      <c r="J37" s="605" t="s">
        <v>776</v>
      </c>
      <c r="K37" s="605" t="s">
        <v>777</v>
      </c>
    </row>
    <row r="38" spans="1:11" ht="65.25" customHeight="1" x14ac:dyDescent="0.2">
      <c r="A38" s="131"/>
      <c r="B38" s="175" t="s">
        <v>116</v>
      </c>
      <c r="C38" s="34">
        <v>20</v>
      </c>
      <c r="D38" s="510">
        <v>0</v>
      </c>
      <c r="E38" s="484">
        <v>0</v>
      </c>
      <c r="F38" s="186"/>
      <c r="G38" s="131"/>
      <c r="H38" s="597" t="s">
        <v>116</v>
      </c>
      <c r="I38" s="34">
        <v>20</v>
      </c>
      <c r="J38" s="605" t="s">
        <v>778</v>
      </c>
      <c r="K38" s="605" t="s">
        <v>779</v>
      </c>
    </row>
    <row r="39" spans="1:11" ht="63.75" x14ac:dyDescent="0.2">
      <c r="A39" s="131"/>
      <c r="B39" s="29" t="s">
        <v>117</v>
      </c>
      <c r="C39" s="34">
        <v>21</v>
      </c>
      <c r="D39" s="510">
        <f>VLOOKUP(B39,Трансформация!$F$11:$AS$141,Трансформация!AS$1,0)</f>
        <v>0</v>
      </c>
      <c r="E39" s="484"/>
      <c r="F39" s="186"/>
      <c r="G39" s="131"/>
      <c r="H39" s="29" t="s">
        <v>117</v>
      </c>
      <c r="I39" s="34">
        <v>21</v>
      </c>
      <c r="J39" s="605" t="s">
        <v>783</v>
      </c>
      <c r="K39" s="605" t="s">
        <v>780</v>
      </c>
    </row>
    <row r="40" spans="1:11" x14ac:dyDescent="0.2">
      <c r="A40" s="131"/>
      <c r="B40" s="134" t="s">
        <v>118</v>
      </c>
      <c r="C40" s="34"/>
      <c r="D40" s="510">
        <f>VLOOKUP(B40,Трансформация!$F$11:$AS$141,Трансформация!AS$1,0)</f>
        <v>0</v>
      </c>
      <c r="E40" s="484"/>
      <c r="F40" s="532"/>
      <c r="G40" s="131"/>
      <c r="H40" s="134" t="s">
        <v>118</v>
      </c>
      <c r="I40" s="34"/>
      <c r="J40" s="510"/>
      <c r="K40" s="484"/>
    </row>
    <row r="41" spans="1:11" ht="51" x14ac:dyDescent="0.2">
      <c r="A41" s="131"/>
      <c r="B41" s="175" t="s">
        <v>119</v>
      </c>
      <c r="C41" s="34">
        <v>22</v>
      </c>
      <c r="D41" s="510">
        <v>0</v>
      </c>
      <c r="E41" s="484">
        <v>0</v>
      </c>
      <c r="F41" s="186"/>
      <c r="G41" s="131"/>
      <c r="H41" s="597" t="s">
        <v>119</v>
      </c>
      <c r="I41" s="34">
        <v>22</v>
      </c>
      <c r="J41" s="605" t="s">
        <v>781</v>
      </c>
      <c r="K41" s="605" t="s">
        <v>782</v>
      </c>
    </row>
    <row r="42" spans="1:11" ht="26.25" x14ac:dyDescent="0.25">
      <c r="A42" s="131"/>
      <c r="B42" s="138" t="s">
        <v>120</v>
      </c>
      <c r="C42" s="34"/>
      <c r="D42" s="513">
        <f>SUM(D36:D41)</f>
        <v>0</v>
      </c>
      <c r="E42" s="513">
        <f>SUM(E36:E41)</f>
        <v>0</v>
      </c>
      <c r="F42" s="186"/>
      <c r="G42" s="131"/>
      <c r="H42" s="138" t="s">
        <v>120</v>
      </c>
      <c r="I42" s="34"/>
      <c r="J42" s="513" t="s">
        <v>721</v>
      </c>
      <c r="K42" s="513" t="s">
        <v>721</v>
      </c>
    </row>
    <row r="43" spans="1:11" ht="13.5" x14ac:dyDescent="0.25">
      <c r="A43" s="131"/>
      <c r="B43" s="139"/>
      <c r="D43" s="512"/>
      <c r="E43" s="512"/>
      <c r="F43" s="186"/>
      <c r="G43" s="131"/>
      <c r="H43" s="139"/>
      <c r="J43" s="512"/>
      <c r="K43" s="512"/>
    </row>
    <row r="44" spans="1:11" ht="13.5" x14ac:dyDescent="0.25">
      <c r="A44" s="131"/>
      <c r="B44" s="139" t="s">
        <v>121</v>
      </c>
      <c r="C44" s="34"/>
      <c r="D44" s="519"/>
      <c r="E44" s="519"/>
      <c r="F44" s="186"/>
      <c r="G44" s="131"/>
      <c r="H44" s="139" t="s">
        <v>121</v>
      </c>
      <c r="I44" s="34"/>
      <c r="J44" s="519"/>
      <c r="K44" s="519"/>
    </row>
    <row r="45" spans="1:11" ht="89.25" x14ac:dyDescent="0.2">
      <c r="A45" s="131"/>
      <c r="B45" s="140" t="s">
        <v>122</v>
      </c>
      <c r="C45" s="34"/>
      <c r="D45" s="510">
        <v>0</v>
      </c>
      <c r="E45" s="484">
        <v>0</v>
      </c>
      <c r="F45" s="186"/>
      <c r="G45" s="131"/>
      <c r="H45" s="140" t="s">
        <v>122</v>
      </c>
      <c r="I45" s="34"/>
      <c r="J45" s="594" t="s">
        <v>751</v>
      </c>
      <c r="K45" s="594" t="s">
        <v>752</v>
      </c>
    </row>
    <row r="46" spans="1:11" ht="63.75" x14ac:dyDescent="0.2">
      <c r="A46" s="131"/>
      <c r="B46" s="140" t="s">
        <v>123</v>
      </c>
      <c r="C46" s="34"/>
      <c r="D46" s="510">
        <v>0</v>
      </c>
      <c r="E46" s="484">
        <v>0</v>
      </c>
      <c r="F46" s="186"/>
      <c r="G46" s="131"/>
      <c r="H46" s="140" t="s">
        <v>123</v>
      </c>
      <c r="I46" s="34"/>
      <c r="J46" s="594" t="s">
        <v>732</v>
      </c>
      <c r="K46" s="594" t="s">
        <v>733</v>
      </c>
    </row>
    <row r="47" spans="1:11" ht="63.75" x14ac:dyDescent="0.2">
      <c r="A47" s="131"/>
      <c r="B47" s="140" t="s">
        <v>124</v>
      </c>
      <c r="C47" s="34"/>
      <c r="D47" s="510">
        <f>VLOOKUP(B47,Трансформация!$F$11:$AS$141,Трансформация!AS$1,0)</f>
        <v>0</v>
      </c>
      <c r="E47" s="484"/>
      <c r="F47" s="186"/>
      <c r="G47" s="131"/>
      <c r="H47" s="140" t="s">
        <v>124</v>
      </c>
      <c r="I47" s="34"/>
      <c r="J47" s="594" t="s">
        <v>734</v>
      </c>
      <c r="K47" s="594" t="s">
        <v>736</v>
      </c>
    </row>
    <row r="48" spans="1:11" ht="39" x14ac:dyDescent="0.25">
      <c r="A48" s="131"/>
      <c r="B48" s="127" t="s">
        <v>125</v>
      </c>
      <c r="C48" s="34">
        <v>23</v>
      </c>
      <c r="D48" s="513">
        <f>SUM(D45:D47)</f>
        <v>0</v>
      </c>
      <c r="E48" s="513">
        <f>SUM(E45:E47)</f>
        <v>0</v>
      </c>
      <c r="F48" s="186"/>
      <c r="G48" s="131"/>
      <c r="H48" s="127" t="s">
        <v>125</v>
      </c>
      <c r="I48" s="34">
        <v>23</v>
      </c>
      <c r="J48" s="605" t="s">
        <v>784</v>
      </c>
      <c r="K48" s="605" t="s">
        <v>785</v>
      </c>
    </row>
    <row r="49" spans="1:11" x14ac:dyDescent="0.2">
      <c r="A49" s="131"/>
      <c r="B49" s="132"/>
      <c r="C49" s="32"/>
      <c r="D49" s="518"/>
      <c r="E49" s="518"/>
      <c r="F49" s="186"/>
      <c r="G49" s="131"/>
      <c r="H49" s="132"/>
      <c r="I49" s="32"/>
      <c r="J49" s="518"/>
      <c r="K49" s="518"/>
    </row>
    <row r="50" spans="1:11" ht="102" x14ac:dyDescent="0.2">
      <c r="A50" s="136" t="s">
        <v>126</v>
      </c>
      <c r="B50" s="136"/>
      <c r="C50" s="32"/>
      <c r="D50" s="513">
        <f>SUM(IF(ISERROR(D33)=FALSE,D33,0),IF(ISERROR(#REF!)=FALSE,#REF!,0),IF(ISERROR(D42)=FALSE,D42,0),IF(ISERROR(#REF!)=FALSE,#REF!,0),IF(ISERROR(D48)=FALSE,D48,0))</f>
        <v>0</v>
      </c>
      <c r="E50" s="513">
        <f>SUM(IF(ISERROR(E33)=FALSE,E33,0),IF(ISERROR(#REF!)=FALSE,#REF!,0),IF(ISERROR(E42)=FALSE,E42,0),IF(ISERROR(#REF!)=FALSE,#REF!,0),IF(ISERROR(E48)=FALSE,E48,0))</f>
        <v>0</v>
      </c>
      <c r="F50" s="186"/>
      <c r="G50" s="136" t="s">
        <v>126</v>
      </c>
      <c r="H50" s="136"/>
      <c r="I50" s="32"/>
      <c r="J50" s="513" t="s">
        <v>786</v>
      </c>
      <c r="K50" s="513" t="s">
        <v>787</v>
      </c>
    </row>
    <row r="51" spans="1:11" x14ac:dyDescent="0.2">
      <c r="A51" s="60"/>
      <c r="B51" s="131"/>
      <c r="C51" s="32"/>
      <c r="D51" s="518"/>
      <c r="E51" s="518"/>
      <c r="F51" s="186"/>
      <c r="G51" s="60"/>
      <c r="H51" s="131"/>
      <c r="I51" s="32"/>
      <c r="J51" s="518"/>
      <c r="K51" s="518"/>
    </row>
    <row r="52" spans="1:11" ht="102" x14ac:dyDescent="0.2">
      <c r="A52" s="136" t="s">
        <v>127</v>
      </c>
      <c r="B52" s="136"/>
      <c r="C52" s="32"/>
      <c r="D52" s="520">
        <f>D25+D50</f>
        <v>0</v>
      </c>
      <c r="E52" s="513">
        <f>E25+E50</f>
        <v>0</v>
      </c>
      <c r="F52" s="454"/>
      <c r="G52" s="136" t="s">
        <v>127</v>
      </c>
      <c r="H52" s="136"/>
      <c r="I52" s="32"/>
      <c r="J52" s="520" t="s">
        <v>788</v>
      </c>
      <c r="K52" s="520" t="s">
        <v>788</v>
      </c>
    </row>
    <row r="55" spans="1:11" ht="15" x14ac:dyDescent="0.25">
      <c r="A55" s="5" t="s">
        <v>927</v>
      </c>
      <c r="D55" s="432"/>
      <c r="G55" s="615" t="s">
        <v>846</v>
      </c>
      <c r="J55" s="432"/>
    </row>
    <row r="56" spans="1:11" ht="15" x14ac:dyDescent="0.25">
      <c r="A56" s="5"/>
      <c r="G56" s="5"/>
    </row>
    <row r="57" spans="1:11" ht="15" x14ac:dyDescent="0.25">
      <c r="A57" s="5" t="s">
        <v>928</v>
      </c>
      <c r="D57" s="432"/>
      <c r="G57" s="615" t="s">
        <v>845</v>
      </c>
      <c r="J57" s="432"/>
    </row>
  </sheetData>
  <mergeCells count="2">
    <mergeCell ref="C2:D2"/>
    <mergeCell ref="I2:J2"/>
  </mergeCells>
  <phoneticPr fontId="0" type="noConversion"/>
  <hyperlinks>
    <hyperlink ref="B30" location="'Parejie pielikumi BILANCEI'!A1" tooltip="Apskatīt pielikumu šim postenim" display="Gatavie ražojumi un preces pārdošanai"/>
    <hyperlink ref="B36" location="'Parejie pielikumi BILANCEI'!A1" tooltip="Apskatīt pielikumu šim postenim" display="Pircēju un pasūtītāju parādi"/>
    <hyperlink ref="B48" location="'Parejie pielikumi BILANCEI'!A1" tooltip="Apskatīt pielikumu šim postenim" display="Naudas līdzekļi "/>
    <hyperlink ref="H30" location="'Parejie pielikumi BILANCEI'!A1" tooltip="Apskatīt pielikumu šim postenim" display="Gatavie ražojumi un preces pārdošanai"/>
    <hyperlink ref="H36" location="'Parejie pielikumi BILANCEI'!A1" tooltip="Apskatīt pielikumu šim postenim" display="Pircēju un pasūtītāju parādi"/>
    <hyperlink ref="H48" location="'Parejie pielikumi BILANCEI'!A1" tooltip="Apskatīt pielikumu šim postenim" display="Naudas līdzekļi "/>
    <hyperlink ref="G1" location="Pielik_metodes!A1" tooltip="Pielietotās metodes" display="pielietotās metodes"/>
    <hyperlink ref="G55" location="Pielik_metodes!A1" tooltip="Pielietotās metodes" display="pielietotās metodes"/>
    <hyperlink ref="G56" location="NA!A1" tooltip="Peļņas vai zaudējumu aprēķins" display="peļņas vai zaudējumu aprēķins"/>
    <hyperlink ref="G57" location="Pielik_metodes!A1" tooltip="Pielietotās metodes" display="pielietotās metodes"/>
  </hyperlinks>
  <printOptions horizontalCentered="1" gridLinesSet="0"/>
  <pageMargins left="1.1811023622047245" right="0.59055118110236227" top="0.78740157480314965" bottom="0.98425196850393704" header="0.51181102362204722" footer="0.51181102362204722"/>
  <pageSetup scale="89" orientation="portrait" blackAndWhite="1"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T48"/>
  <sheetViews>
    <sheetView showGridLines="0" topLeftCell="A34" workbookViewId="0">
      <selection activeCell="F43" sqref="F43"/>
    </sheetView>
  </sheetViews>
  <sheetFormatPr defaultColWidth="11.42578125" defaultRowHeight="12.75" x14ac:dyDescent="0.2"/>
  <cols>
    <col min="1" max="1" width="2.7109375" style="1" customWidth="1"/>
    <col min="2" max="2" width="5.28515625" style="1" customWidth="1"/>
    <col min="3" max="3" width="43.42578125" style="1" customWidth="1"/>
    <col min="4" max="4" width="8.42578125" style="1" customWidth="1"/>
    <col min="5" max="5" width="12" style="1" bestFit="1" customWidth="1"/>
    <col min="6" max="6" width="9.85546875" style="1" bestFit="1" customWidth="1"/>
    <col min="7" max="7" width="3.140625" style="1" customWidth="1"/>
    <col min="8" max="8" width="2.7109375" style="1" customWidth="1"/>
    <col min="9" max="9" width="5.28515625" style="1" customWidth="1"/>
    <col min="10" max="10" width="43.42578125" style="1" customWidth="1"/>
    <col min="11" max="11" width="8.42578125" style="1" customWidth="1"/>
    <col min="12" max="12" width="12.85546875" style="1" customWidth="1"/>
    <col min="13" max="13" width="13.7109375" style="1" customWidth="1"/>
    <col min="14" max="16384" width="11.42578125" style="1"/>
  </cols>
  <sheetData>
    <row r="1" spans="1:13" ht="15" x14ac:dyDescent="0.25">
      <c r="A1" s="113">
        <f>'о компании'!$B$4</f>
        <v>0</v>
      </c>
      <c r="B1" s="14"/>
      <c r="C1" s="14"/>
      <c r="D1" s="14"/>
      <c r="E1" s="14"/>
      <c r="F1" s="14"/>
      <c r="H1" s="615" t="s">
        <v>854</v>
      </c>
      <c r="I1" s="623"/>
      <c r="J1" s="623"/>
      <c r="K1" s="623"/>
      <c r="L1" s="623"/>
      <c r="M1" s="623"/>
    </row>
    <row r="2" spans="1:13" ht="14.25" x14ac:dyDescent="0.2">
      <c r="A2" s="106" t="s">
        <v>128</v>
      </c>
      <c r="B2" s="3"/>
      <c r="C2" s="3"/>
      <c r="H2" s="106" t="s">
        <v>128</v>
      </c>
      <c r="I2" s="3"/>
      <c r="J2" s="3"/>
    </row>
    <row r="3" spans="1:13" ht="38.25" x14ac:dyDescent="0.2">
      <c r="A3" s="674"/>
      <c r="B3" s="674"/>
      <c r="C3" s="674"/>
      <c r="D3" s="211" t="s">
        <v>93</v>
      </c>
      <c r="E3" s="126">
        <f>'о компании'!$B$18</f>
        <v>41639</v>
      </c>
      <c r="F3" s="126">
        <f>'о компании'!$B$19</f>
        <v>41274</v>
      </c>
      <c r="H3" s="674"/>
      <c r="I3" s="674"/>
      <c r="J3" s="674"/>
      <c r="K3" s="211" t="s">
        <v>93</v>
      </c>
      <c r="L3" s="126" t="s">
        <v>860</v>
      </c>
      <c r="M3" s="126" t="s">
        <v>858</v>
      </c>
    </row>
    <row r="4" spans="1:13" x14ac:dyDescent="0.2">
      <c r="A4" s="35"/>
      <c r="B4" s="3"/>
      <c r="C4" s="3"/>
      <c r="D4" s="34"/>
      <c r="E4" s="125" t="s">
        <v>427</v>
      </c>
      <c r="F4" s="125" t="s">
        <v>427</v>
      </c>
      <c r="H4" s="35"/>
      <c r="I4" s="3"/>
      <c r="J4" s="3"/>
      <c r="K4" s="34"/>
      <c r="L4" s="125" t="s">
        <v>427</v>
      </c>
      <c r="M4" s="125" t="s">
        <v>427</v>
      </c>
    </row>
    <row r="5" spans="1:13" x14ac:dyDescent="0.2">
      <c r="A5" s="131"/>
      <c r="B5" s="208" t="s">
        <v>568</v>
      </c>
      <c r="C5" s="208"/>
      <c r="D5" s="32"/>
      <c r="E5" s="33"/>
      <c r="F5" s="33"/>
      <c r="H5" s="131"/>
      <c r="I5" s="208" t="s">
        <v>568</v>
      </c>
      <c r="J5" s="208"/>
      <c r="K5" s="32"/>
      <c r="L5" s="33"/>
      <c r="M5" s="33"/>
    </row>
    <row r="6" spans="1:13" x14ac:dyDescent="0.2">
      <c r="A6" s="131"/>
      <c r="B6" s="208"/>
      <c r="C6" s="208"/>
      <c r="D6" s="32"/>
      <c r="E6" s="33"/>
      <c r="F6" s="33"/>
      <c r="H6" s="131"/>
      <c r="I6" s="208"/>
      <c r="J6" s="208"/>
      <c r="K6" s="32"/>
      <c r="L6" s="33"/>
      <c r="M6" s="33"/>
    </row>
    <row r="7" spans="1:13" ht="66" customHeight="1" x14ac:dyDescent="0.2">
      <c r="A7" s="131"/>
      <c r="B7" s="675" t="s">
        <v>129</v>
      </c>
      <c r="C7" s="675"/>
      <c r="D7" s="32">
        <v>24</v>
      </c>
      <c r="E7" s="510">
        <v>0</v>
      </c>
      <c r="F7" s="484">
        <v>0</v>
      </c>
      <c r="G7" s="186"/>
      <c r="H7" s="131"/>
      <c r="I7" s="675" t="s">
        <v>129</v>
      </c>
      <c r="J7" s="675"/>
      <c r="K7" s="32">
        <v>24</v>
      </c>
      <c r="L7" s="605" t="s">
        <v>789</v>
      </c>
      <c r="M7" s="605" t="s">
        <v>790</v>
      </c>
    </row>
    <row r="8" spans="1:13" x14ac:dyDescent="0.2">
      <c r="A8" s="131"/>
      <c r="B8" s="672" t="s">
        <v>130</v>
      </c>
      <c r="C8" s="672"/>
      <c r="D8" s="32"/>
      <c r="E8" s="518"/>
      <c r="F8" s="518"/>
      <c r="G8" s="186"/>
      <c r="H8" s="131"/>
      <c r="I8" s="672" t="s">
        <v>130</v>
      </c>
      <c r="J8" s="672"/>
      <c r="K8" s="32"/>
      <c r="L8" s="518"/>
      <c r="M8" s="518"/>
    </row>
    <row r="9" spans="1:13" x14ac:dyDescent="0.2">
      <c r="A9" s="131"/>
      <c r="B9" s="131"/>
      <c r="C9" s="175" t="s">
        <v>133</v>
      </c>
      <c r="D9" s="32"/>
      <c r="E9" s="510">
        <f>(VLOOKUP(C9,Трансформация!$F$11:$AS$141,Трансформация!AS$1,0))*-1</f>
        <v>0</v>
      </c>
      <c r="F9" s="484"/>
      <c r="G9" s="186"/>
      <c r="H9" s="131"/>
      <c r="I9" s="131"/>
      <c r="J9" s="604" t="s">
        <v>133</v>
      </c>
      <c r="K9" s="32"/>
      <c r="L9" s="606"/>
      <c r="M9" s="607"/>
    </row>
    <row r="10" spans="1:13" x14ac:dyDescent="0.2">
      <c r="A10" s="131"/>
      <c r="B10" s="131"/>
      <c r="C10" s="213" t="s">
        <v>131</v>
      </c>
      <c r="D10" s="32"/>
      <c r="E10" s="510">
        <f>(VLOOKUP(C10,Трансформация!$F$11:$AS$141,Трансформация!AS$1,0))*-1</f>
        <v>0</v>
      </c>
      <c r="F10" s="484"/>
      <c r="G10" s="186"/>
      <c r="H10" s="131"/>
      <c r="I10" s="131"/>
      <c r="J10" s="601" t="s">
        <v>131</v>
      </c>
      <c r="K10" s="32"/>
      <c r="L10" s="606"/>
      <c r="M10" s="607"/>
    </row>
    <row r="11" spans="1:13" x14ac:dyDescent="0.2">
      <c r="A11" s="131"/>
      <c r="B11" s="131"/>
      <c r="C11" s="213" t="s">
        <v>132</v>
      </c>
      <c r="D11" s="32"/>
      <c r="E11" s="510">
        <f>(VLOOKUP(C11,Трансформация!$F$11:$AS$141,Трансформация!AS$1,0))*-1</f>
        <v>0</v>
      </c>
      <c r="F11" s="484"/>
      <c r="G11" s="186"/>
      <c r="H11" s="131"/>
      <c r="I11" s="131"/>
      <c r="J11" s="601" t="s">
        <v>132</v>
      </c>
      <c r="K11" s="32"/>
      <c r="L11" s="606"/>
      <c r="M11" s="607"/>
    </row>
    <row r="12" spans="1:13" x14ac:dyDescent="0.2">
      <c r="A12" s="131"/>
      <c r="B12" s="675" t="s">
        <v>134</v>
      </c>
      <c r="C12" s="675"/>
      <c r="D12" s="32"/>
      <c r="E12" s="518"/>
      <c r="F12" s="518"/>
      <c r="G12" s="186"/>
      <c r="H12" s="131"/>
      <c r="I12" s="675" t="s">
        <v>134</v>
      </c>
      <c r="J12" s="675"/>
      <c r="K12" s="32"/>
      <c r="L12" s="518"/>
      <c r="M12" s="518"/>
    </row>
    <row r="13" spans="1:13" ht="50.25" customHeight="1" x14ac:dyDescent="0.2">
      <c r="A13" s="131"/>
      <c r="B13" s="131"/>
      <c r="C13" s="141" t="s">
        <v>135</v>
      </c>
      <c r="D13" s="32"/>
      <c r="E13" s="510">
        <v>0</v>
      </c>
      <c r="F13" s="484">
        <v>0</v>
      </c>
      <c r="G13" s="186"/>
      <c r="H13" s="131"/>
      <c r="I13" s="131"/>
      <c r="J13" s="602" t="s">
        <v>135</v>
      </c>
      <c r="K13" s="32"/>
      <c r="L13" s="605" t="s">
        <v>898</v>
      </c>
      <c r="M13" s="605" t="s">
        <v>897</v>
      </c>
    </row>
    <row r="14" spans="1:13" ht="99.75" customHeight="1" x14ac:dyDescent="0.2">
      <c r="A14" s="131"/>
      <c r="B14" s="131"/>
      <c r="C14" s="141" t="s">
        <v>136</v>
      </c>
      <c r="D14" s="32"/>
      <c r="E14" s="510">
        <v>0</v>
      </c>
      <c r="F14" s="484">
        <v>0</v>
      </c>
      <c r="G14" s="186"/>
      <c r="H14" s="131"/>
      <c r="I14" s="131"/>
      <c r="J14" s="602" t="s">
        <v>136</v>
      </c>
      <c r="K14" s="32"/>
      <c r="L14" s="605" t="s">
        <v>895</v>
      </c>
      <c r="M14" s="605" t="s">
        <v>896</v>
      </c>
    </row>
    <row r="15" spans="1:13" x14ac:dyDescent="0.2">
      <c r="A15" s="131"/>
      <c r="B15" s="131"/>
      <c r="C15" s="141"/>
      <c r="D15" s="32"/>
      <c r="E15" s="521"/>
      <c r="F15" s="521"/>
      <c r="G15" s="186"/>
      <c r="H15" s="131"/>
      <c r="I15" s="131"/>
      <c r="J15" s="602"/>
      <c r="K15" s="32"/>
      <c r="L15" s="521"/>
      <c r="M15" s="521"/>
    </row>
    <row r="16" spans="1:13" ht="25.5" x14ac:dyDescent="0.2">
      <c r="A16" s="214"/>
      <c r="B16" s="214" t="s">
        <v>137</v>
      </c>
      <c r="C16" s="131"/>
      <c r="D16" s="32"/>
      <c r="E16" s="513">
        <f>SUM(E7:E14)</f>
        <v>0</v>
      </c>
      <c r="F16" s="513">
        <f>SUM(F7:F14)</f>
        <v>0</v>
      </c>
      <c r="G16" s="186"/>
      <c r="H16" s="214"/>
      <c r="I16" s="214" t="s">
        <v>137</v>
      </c>
      <c r="J16" s="131"/>
      <c r="K16" s="32"/>
      <c r="L16" s="513" t="s">
        <v>721</v>
      </c>
      <c r="M16" s="513" t="s">
        <v>721</v>
      </c>
    </row>
    <row r="17" spans="1:13" x14ac:dyDescent="0.2">
      <c r="A17" s="214"/>
      <c r="B17" s="214"/>
      <c r="C17" s="131"/>
      <c r="D17" s="32"/>
      <c r="E17" s="514"/>
      <c r="F17" s="514"/>
      <c r="G17" s="186"/>
      <c r="H17" s="214"/>
      <c r="I17" s="214"/>
      <c r="J17" s="131"/>
      <c r="K17" s="32"/>
      <c r="L17" s="514"/>
      <c r="M17" s="514"/>
    </row>
    <row r="18" spans="1:13" ht="51" x14ac:dyDescent="0.2">
      <c r="A18" s="214"/>
      <c r="B18" s="131" t="s">
        <v>138</v>
      </c>
      <c r="C18" s="131"/>
      <c r="D18" s="32">
        <v>25</v>
      </c>
      <c r="E18" s="510">
        <f>(VLOOKUP(B18,Трансформация!$F$11:$AS$141,Трансформация!AS$1,0))*-1</f>
        <v>0</v>
      </c>
      <c r="F18" s="524"/>
      <c r="G18" s="186"/>
      <c r="H18" s="214"/>
      <c r="I18" s="131" t="s">
        <v>138</v>
      </c>
      <c r="J18" s="131"/>
      <c r="K18" s="32">
        <v>25</v>
      </c>
      <c r="L18" s="605" t="s">
        <v>791</v>
      </c>
      <c r="M18" s="605" t="s">
        <v>792</v>
      </c>
    </row>
    <row r="19" spans="1:13" x14ac:dyDescent="0.2">
      <c r="A19" s="214"/>
      <c r="B19" s="131"/>
      <c r="C19" s="131"/>
      <c r="D19" s="32"/>
      <c r="E19" s="518"/>
      <c r="F19" s="518"/>
      <c r="G19" s="186"/>
      <c r="H19" s="214"/>
      <c r="I19" s="131"/>
      <c r="J19" s="131"/>
      <c r="K19" s="32"/>
      <c r="L19" s="518"/>
      <c r="M19" s="518"/>
    </row>
    <row r="20" spans="1:13" x14ac:dyDescent="0.2">
      <c r="A20" s="215"/>
      <c r="B20" s="215" t="s">
        <v>139</v>
      </c>
      <c r="C20" s="215"/>
      <c r="D20" s="32"/>
      <c r="E20" s="518"/>
      <c r="F20" s="518"/>
      <c r="G20" s="186"/>
      <c r="H20" s="603"/>
      <c r="I20" s="603" t="s">
        <v>139</v>
      </c>
      <c r="J20" s="603"/>
      <c r="K20" s="32"/>
      <c r="L20" s="518"/>
      <c r="M20" s="518"/>
    </row>
    <row r="21" spans="1:13" x14ac:dyDescent="0.2">
      <c r="A21" s="214"/>
      <c r="B21" s="131"/>
      <c r="C21" s="131"/>
      <c r="D21" s="32"/>
      <c r="E21" s="518"/>
      <c r="F21" s="518"/>
      <c r="G21" s="186"/>
      <c r="H21" s="214"/>
      <c r="I21" s="131"/>
      <c r="J21" s="131"/>
      <c r="K21" s="32"/>
      <c r="L21" s="518"/>
      <c r="M21" s="518"/>
    </row>
    <row r="22" spans="1:13" ht="98.25" customHeight="1" x14ac:dyDescent="0.2">
      <c r="A22" s="131"/>
      <c r="B22" s="673" t="s">
        <v>140</v>
      </c>
      <c r="C22" s="673"/>
      <c r="D22" s="32">
        <v>26</v>
      </c>
      <c r="E22" s="510">
        <f>(VLOOKUP(B22,Трансформация!$F$11:$AS$141,Трансформация!AS$1,0))*-1</f>
        <v>0</v>
      </c>
      <c r="F22" s="484"/>
      <c r="G22" s="186"/>
      <c r="H22" s="131"/>
      <c r="I22" s="673" t="s">
        <v>140</v>
      </c>
      <c r="J22" s="673"/>
      <c r="K22" s="32">
        <v>26</v>
      </c>
      <c r="L22" s="605" t="s">
        <v>801</v>
      </c>
      <c r="M22" s="605" t="s">
        <v>802</v>
      </c>
    </row>
    <row r="23" spans="1:13" ht="114.75" x14ac:dyDescent="0.2">
      <c r="A23" s="131"/>
      <c r="B23" s="672" t="s">
        <v>141</v>
      </c>
      <c r="C23" s="672"/>
      <c r="D23" s="32">
        <v>27</v>
      </c>
      <c r="E23" s="510">
        <f>(VLOOKUP(B23,Трансформация!$F$11:$AS$141,Трансформация!AS$1,0))*-1</f>
        <v>0</v>
      </c>
      <c r="F23" s="484"/>
      <c r="G23" s="186"/>
      <c r="H23" s="131"/>
      <c r="I23" s="672" t="s">
        <v>141</v>
      </c>
      <c r="J23" s="672"/>
      <c r="K23" s="32">
        <v>27</v>
      </c>
      <c r="L23" s="605" t="s">
        <v>795</v>
      </c>
      <c r="M23" s="605" t="s">
        <v>796</v>
      </c>
    </row>
    <row r="24" spans="1:13" ht="89.25" x14ac:dyDescent="0.2">
      <c r="A24" s="131"/>
      <c r="B24" s="672" t="s">
        <v>604</v>
      </c>
      <c r="C24" s="672"/>
      <c r="D24" s="32">
        <v>28</v>
      </c>
      <c r="E24" s="510">
        <v>0</v>
      </c>
      <c r="F24" s="484">
        <v>162697</v>
      </c>
      <c r="G24" s="186"/>
      <c r="H24" s="131"/>
      <c r="I24" s="672" t="s">
        <v>604</v>
      </c>
      <c r="J24" s="672"/>
      <c r="K24" s="32">
        <v>28</v>
      </c>
      <c r="L24" s="605" t="s">
        <v>797</v>
      </c>
      <c r="M24" s="605" t="s">
        <v>798</v>
      </c>
    </row>
    <row r="25" spans="1:13" ht="114.75" x14ac:dyDescent="0.2">
      <c r="A25" s="131"/>
      <c r="B25" s="673" t="s">
        <v>602</v>
      </c>
      <c r="C25" s="673"/>
      <c r="D25" s="32">
        <v>29</v>
      </c>
      <c r="E25" s="510">
        <v>3707</v>
      </c>
      <c r="F25" s="484"/>
      <c r="G25" s="186"/>
      <c r="H25" s="131"/>
      <c r="I25" s="673" t="s">
        <v>602</v>
      </c>
      <c r="J25" s="673"/>
      <c r="K25" s="32">
        <v>29</v>
      </c>
      <c r="L25" s="605" t="s">
        <v>799</v>
      </c>
      <c r="M25" s="605" t="s">
        <v>800</v>
      </c>
    </row>
    <row r="26" spans="1:13" ht="25.5" x14ac:dyDescent="0.2">
      <c r="A26" s="131"/>
      <c r="B26" s="671" t="s">
        <v>143</v>
      </c>
      <c r="C26" s="672"/>
      <c r="D26" s="32"/>
      <c r="E26" s="513">
        <f>SUM(E18:E25)</f>
        <v>3707</v>
      </c>
      <c r="F26" s="513">
        <f>SUM(F18:F25)</f>
        <v>162697</v>
      </c>
      <c r="G26" s="186"/>
      <c r="H26" s="131"/>
      <c r="I26" s="671" t="s">
        <v>143</v>
      </c>
      <c r="J26" s="672"/>
      <c r="K26" s="32"/>
      <c r="L26" s="513" t="s">
        <v>721</v>
      </c>
      <c r="M26" s="513" t="s">
        <v>721</v>
      </c>
    </row>
    <row r="27" spans="1:13" ht="13.5" x14ac:dyDescent="0.25">
      <c r="A27" s="131"/>
      <c r="B27" s="216"/>
      <c r="C27" s="216"/>
      <c r="D27" s="32"/>
      <c r="E27" s="518"/>
      <c r="F27" s="518"/>
      <c r="G27" s="186"/>
      <c r="H27" s="131"/>
      <c r="I27" s="216"/>
      <c r="J27" s="216"/>
      <c r="K27" s="32"/>
      <c r="L27" s="518"/>
      <c r="M27" s="518"/>
    </row>
    <row r="28" spans="1:13" x14ac:dyDescent="0.2">
      <c r="A28" s="131"/>
      <c r="B28" s="671" t="s">
        <v>144</v>
      </c>
      <c r="C28" s="672"/>
      <c r="D28" s="32"/>
      <c r="E28" s="518"/>
      <c r="F28" s="518"/>
      <c r="G28" s="186"/>
      <c r="H28" s="131"/>
      <c r="I28" s="671" t="s">
        <v>144</v>
      </c>
      <c r="J28" s="672"/>
      <c r="K28" s="32"/>
      <c r="L28" s="518"/>
      <c r="M28" s="518"/>
    </row>
    <row r="29" spans="1:13" ht="89.25" x14ac:dyDescent="0.2">
      <c r="A29" s="131"/>
      <c r="B29" s="673" t="s">
        <v>145</v>
      </c>
      <c r="C29" s="673"/>
      <c r="D29" s="32">
        <v>26</v>
      </c>
      <c r="E29" s="510">
        <f>(VLOOKUP(B29,Трансформация!$F$11:$AS$141,Трансформация!AS$1,0))*-1</f>
        <v>0</v>
      </c>
      <c r="F29" s="484"/>
      <c r="G29" s="186"/>
      <c r="H29" s="131"/>
      <c r="I29" s="673" t="s">
        <v>145</v>
      </c>
      <c r="J29" s="673"/>
      <c r="K29" s="32">
        <v>26</v>
      </c>
      <c r="L29" s="605" t="s">
        <v>793</v>
      </c>
      <c r="M29" s="605" t="s">
        <v>794</v>
      </c>
    </row>
    <row r="30" spans="1:13" ht="114.75" x14ac:dyDescent="0.2">
      <c r="A30" s="131"/>
      <c r="B30" s="672" t="s">
        <v>146</v>
      </c>
      <c r="C30" s="672"/>
      <c r="D30" s="32"/>
      <c r="E30" s="510">
        <v>0</v>
      </c>
      <c r="F30" s="484">
        <v>0</v>
      </c>
      <c r="G30" s="186"/>
      <c r="H30" s="131"/>
      <c r="I30" s="672" t="s">
        <v>146</v>
      </c>
      <c r="J30" s="672"/>
      <c r="K30" s="32"/>
      <c r="L30" s="605" t="s">
        <v>921</v>
      </c>
      <c r="M30" s="605" t="s">
        <v>922</v>
      </c>
    </row>
    <row r="31" spans="1:13" ht="114.75" x14ac:dyDescent="0.2">
      <c r="A31" s="131"/>
      <c r="B31" s="141" t="s">
        <v>616</v>
      </c>
      <c r="C31" s="141"/>
      <c r="D31" s="32">
        <v>34</v>
      </c>
      <c r="E31" s="510">
        <f>(VLOOKUP(B31,Трансформация!$F$11:$AS$141,Трансформация!AS$1,0))*-1</f>
        <v>0</v>
      </c>
      <c r="F31" s="484">
        <v>0</v>
      </c>
      <c r="G31" s="186"/>
      <c r="H31" s="131"/>
      <c r="I31" s="602" t="s">
        <v>616</v>
      </c>
      <c r="J31" s="602"/>
      <c r="K31" s="32">
        <v>34</v>
      </c>
      <c r="L31" s="605" t="s">
        <v>923</v>
      </c>
      <c r="M31" s="605" t="s">
        <v>924</v>
      </c>
    </row>
    <row r="32" spans="1:13" x14ac:dyDescent="0.2">
      <c r="A32" s="131"/>
      <c r="B32" s="673" t="s">
        <v>147</v>
      </c>
      <c r="C32" s="673"/>
      <c r="E32" s="510">
        <v>0</v>
      </c>
      <c r="F32" s="484">
        <v>0</v>
      </c>
      <c r="G32" s="186"/>
      <c r="H32" s="131"/>
      <c r="I32" s="673"/>
      <c r="J32" s="673"/>
      <c r="L32" s="510"/>
      <c r="M32" s="484"/>
    </row>
    <row r="33" spans="1:254" ht="63.75" x14ac:dyDescent="0.2">
      <c r="A33" s="131"/>
      <c r="B33" s="672" t="s">
        <v>148</v>
      </c>
      <c r="C33" s="672"/>
      <c r="D33" s="32">
        <v>30</v>
      </c>
      <c r="E33" s="510">
        <v>0</v>
      </c>
      <c r="F33" s="484">
        <v>0</v>
      </c>
      <c r="G33" s="186"/>
      <c r="H33" s="131"/>
      <c r="I33" s="672" t="s">
        <v>148</v>
      </c>
      <c r="J33" s="672"/>
      <c r="K33" s="32">
        <v>30</v>
      </c>
      <c r="L33" s="605" t="s">
        <v>803</v>
      </c>
      <c r="M33" s="605" t="s">
        <v>804</v>
      </c>
    </row>
    <row r="34" spans="1:254" ht="102" x14ac:dyDescent="0.2">
      <c r="A34" s="131"/>
      <c r="B34" s="673" t="s">
        <v>149</v>
      </c>
      <c r="C34" s="673"/>
      <c r="D34" s="32">
        <v>31</v>
      </c>
      <c r="E34" s="510">
        <v>0</v>
      </c>
      <c r="F34" s="484">
        <v>0</v>
      </c>
      <c r="G34" s="186"/>
      <c r="H34" s="131"/>
      <c r="I34" s="673" t="s">
        <v>149</v>
      </c>
      <c r="J34" s="673"/>
      <c r="K34" s="32">
        <v>31</v>
      </c>
      <c r="L34" s="605" t="s">
        <v>843</v>
      </c>
      <c r="M34" s="605" t="s">
        <v>844</v>
      </c>
    </row>
    <row r="35" spans="1:254" ht="65.25" customHeight="1" x14ac:dyDescent="0.2">
      <c r="A35" s="131"/>
      <c r="B35" s="673" t="s">
        <v>603</v>
      </c>
      <c r="C35" s="673"/>
      <c r="D35" s="32">
        <v>28</v>
      </c>
      <c r="E35" s="510">
        <v>0</v>
      </c>
      <c r="F35" s="484">
        <v>0</v>
      </c>
      <c r="G35" s="532"/>
      <c r="H35" s="131"/>
      <c r="I35" s="673" t="s">
        <v>603</v>
      </c>
      <c r="J35" s="673"/>
      <c r="K35" s="32">
        <v>28</v>
      </c>
      <c r="L35" s="605" t="s">
        <v>805</v>
      </c>
      <c r="M35" s="605" t="s">
        <v>806</v>
      </c>
    </row>
    <row r="36" spans="1:254" ht="51" x14ac:dyDescent="0.2">
      <c r="A36" s="131"/>
      <c r="B36" s="673" t="s">
        <v>150</v>
      </c>
      <c r="C36" s="673"/>
      <c r="D36" s="32">
        <v>32</v>
      </c>
      <c r="E36" s="510">
        <f>(VLOOKUP(B36,Трансформация!$F$11:$AS$141,Трансформация!AS$1,0))*-1</f>
        <v>0</v>
      </c>
      <c r="F36" s="484">
        <v>0</v>
      </c>
      <c r="G36" s="186"/>
      <c r="H36" s="131"/>
      <c r="I36" s="673" t="s">
        <v>150</v>
      </c>
      <c r="J36" s="673"/>
      <c r="K36" s="32">
        <v>32</v>
      </c>
      <c r="L36" s="605" t="s">
        <v>807</v>
      </c>
      <c r="M36" s="605" t="s">
        <v>808</v>
      </c>
    </row>
    <row r="37" spans="1:254" x14ac:dyDescent="0.2">
      <c r="A37" s="131"/>
      <c r="B37" s="213" t="s">
        <v>151</v>
      </c>
      <c r="C37" s="213"/>
      <c r="D37" s="32"/>
      <c r="E37" s="510">
        <v>0</v>
      </c>
      <c r="F37" s="484">
        <v>0</v>
      </c>
      <c r="G37" s="186"/>
      <c r="H37" s="131"/>
      <c r="I37" s="601"/>
      <c r="J37" s="601"/>
      <c r="K37" s="32"/>
      <c r="L37" s="510"/>
      <c r="M37" s="484"/>
    </row>
    <row r="38" spans="1:254" ht="51" x14ac:dyDescent="0.2">
      <c r="A38" s="214"/>
      <c r="B38" s="131" t="s">
        <v>152</v>
      </c>
      <c r="C38" s="214"/>
      <c r="D38" s="163">
        <v>33</v>
      </c>
      <c r="E38" s="510">
        <f>(VLOOKUP(B38,Трансформация!$F$11:$AS$141,Трансформация!AS$1,0))*-1</f>
        <v>0</v>
      </c>
      <c r="F38" s="484"/>
      <c r="G38" s="186"/>
      <c r="H38" s="214"/>
      <c r="I38" s="131" t="s">
        <v>152</v>
      </c>
      <c r="J38" s="214"/>
      <c r="K38" s="163">
        <v>33</v>
      </c>
      <c r="L38" s="605" t="s">
        <v>807</v>
      </c>
      <c r="M38" s="605" t="s">
        <v>808</v>
      </c>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9"/>
      <c r="EA38" s="99"/>
      <c r="EB38" s="99"/>
      <c r="EC38" s="99"/>
      <c r="ED38" s="99"/>
      <c r="EE38" s="99"/>
      <c r="EF38" s="99"/>
      <c r="EG38" s="99"/>
      <c r="EH38" s="99"/>
      <c r="EI38" s="99"/>
      <c r="EJ38" s="99"/>
      <c r="EK38" s="99"/>
      <c r="EL38" s="99"/>
      <c r="EM38" s="99"/>
      <c r="EN38" s="99"/>
      <c r="EO38" s="99"/>
      <c r="EP38" s="99"/>
      <c r="EQ38" s="99"/>
      <c r="ER38" s="99"/>
      <c r="ES38" s="99"/>
      <c r="ET38" s="99"/>
      <c r="EU38" s="99"/>
      <c r="EV38" s="99"/>
      <c r="EW38" s="99"/>
      <c r="EX38" s="99"/>
      <c r="EY38" s="99"/>
      <c r="EZ38" s="99"/>
      <c r="FA38" s="99"/>
      <c r="FB38" s="99"/>
      <c r="FC38" s="99"/>
      <c r="FD38" s="99"/>
      <c r="FE38" s="99"/>
      <c r="FF38" s="99"/>
      <c r="FG38" s="99"/>
      <c r="FH38" s="99"/>
      <c r="FI38" s="99"/>
      <c r="FJ38" s="99"/>
      <c r="FK38" s="99"/>
      <c r="FL38" s="99"/>
      <c r="FM38" s="99"/>
      <c r="FN38" s="99"/>
      <c r="FO38" s="99"/>
      <c r="FP38" s="99"/>
      <c r="FQ38" s="99"/>
      <c r="FR38" s="99"/>
      <c r="FS38" s="99"/>
      <c r="FT38" s="99"/>
      <c r="FU38" s="99"/>
      <c r="FV38" s="99"/>
      <c r="FW38" s="99"/>
      <c r="FX38" s="99"/>
      <c r="FY38" s="99"/>
      <c r="FZ38" s="99"/>
      <c r="GA38" s="99"/>
      <c r="GB38" s="99"/>
      <c r="GC38" s="99"/>
      <c r="GD38" s="99"/>
      <c r="GE38" s="99"/>
      <c r="GF38" s="99"/>
      <c r="GG38" s="99"/>
      <c r="GH38" s="99"/>
      <c r="GI38" s="99"/>
      <c r="GJ38" s="99"/>
      <c r="GK38" s="99"/>
      <c r="GL38" s="99"/>
      <c r="GM38" s="99"/>
      <c r="GN38" s="99"/>
      <c r="GO38" s="99"/>
      <c r="GP38" s="99"/>
      <c r="GQ38" s="99"/>
      <c r="GR38" s="99"/>
      <c r="GS38" s="99"/>
      <c r="GT38" s="99"/>
      <c r="GU38" s="99"/>
      <c r="GV38" s="99"/>
      <c r="GW38" s="99"/>
      <c r="GX38" s="99"/>
      <c r="GY38" s="99"/>
      <c r="GZ38" s="99"/>
      <c r="HA38" s="99"/>
      <c r="HB38" s="99"/>
      <c r="HC38" s="99"/>
      <c r="HD38" s="99"/>
      <c r="HE38" s="99"/>
      <c r="HF38" s="99"/>
      <c r="HG38" s="99"/>
      <c r="HH38" s="99"/>
      <c r="HI38" s="99"/>
      <c r="HJ38" s="99"/>
      <c r="HK38" s="99"/>
      <c r="HL38" s="99"/>
      <c r="HM38" s="99"/>
      <c r="HN38" s="99"/>
      <c r="HO38" s="99"/>
      <c r="HP38" s="99"/>
      <c r="HQ38" s="99"/>
      <c r="HR38" s="99"/>
      <c r="HS38" s="99"/>
      <c r="HT38" s="99"/>
      <c r="HU38" s="99"/>
      <c r="HV38" s="99"/>
      <c r="HW38" s="99"/>
      <c r="HX38" s="99"/>
      <c r="HY38" s="99"/>
      <c r="HZ38" s="99"/>
      <c r="IA38" s="99"/>
      <c r="IB38" s="99"/>
      <c r="IC38" s="99"/>
      <c r="ID38" s="99"/>
      <c r="IE38" s="99"/>
      <c r="IF38" s="99"/>
      <c r="IG38" s="99"/>
      <c r="IH38" s="99"/>
      <c r="II38" s="99"/>
      <c r="IJ38" s="99"/>
      <c r="IK38" s="99"/>
      <c r="IL38" s="99"/>
      <c r="IM38" s="99"/>
      <c r="IN38" s="99"/>
      <c r="IO38" s="99"/>
      <c r="IP38" s="99"/>
      <c r="IQ38" s="99"/>
      <c r="IR38" s="99"/>
      <c r="IS38" s="99"/>
      <c r="IT38" s="99"/>
    </row>
    <row r="39" spans="1:254" ht="25.5" x14ac:dyDescent="0.2">
      <c r="A39" s="131"/>
      <c r="B39" s="217" t="s">
        <v>153</v>
      </c>
      <c r="C39" s="141"/>
      <c r="D39" s="32"/>
      <c r="E39" s="513">
        <f>SUM(E29:E38)</f>
        <v>0</v>
      </c>
      <c r="F39" s="513">
        <f>SUM(F29:F38)</f>
        <v>0</v>
      </c>
      <c r="G39" s="186"/>
      <c r="H39" s="131"/>
      <c r="I39" s="217" t="s">
        <v>153</v>
      </c>
      <c r="J39" s="602"/>
      <c r="K39" s="32"/>
      <c r="L39" s="513" t="s">
        <v>721</v>
      </c>
      <c r="M39" s="513" t="s">
        <v>721</v>
      </c>
    </row>
    <row r="40" spans="1:254" ht="13.5" x14ac:dyDescent="0.25">
      <c r="A40" s="131"/>
      <c r="B40" s="216"/>
      <c r="C40" s="216"/>
      <c r="D40" s="32"/>
      <c r="E40" s="518"/>
      <c r="F40" s="518"/>
      <c r="G40" s="186"/>
      <c r="H40" s="131"/>
      <c r="I40" s="216"/>
      <c r="J40" s="216"/>
      <c r="K40" s="32"/>
      <c r="L40" s="518"/>
      <c r="M40" s="518"/>
    </row>
    <row r="41" spans="1:254" ht="102" x14ac:dyDescent="0.2">
      <c r="A41" s="215" t="s">
        <v>154</v>
      </c>
      <c r="B41" s="141"/>
      <c r="C41" s="141"/>
      <c r="D41" s="32"/>
      <c r="E41" s="513">
        <v>0</v>
      </c>
      <c r="F41" s="513">
        <v>0</v>
      </c>
      <c r="G41" s="186"/>
      <c r="H41" s="603" t="s">
        <v>154</v>
      </c>
      <c r="I41" s="602"/>
      <c r="J41" s="602"/>
      <c r="K41" s="32"/>
      <c r="L41" s="513" t="s">
        <v>809</v>
      </c>
      <c r="M41" s="513" t="s">
        <v>811</v>
      </c>
    </row>
    <row r="42" spans="1:254" x14ac:dyDescent="0.2">
      <c r="A42" s="214"/>
      <c r="B42" s="131"/>
      <c r="C42" s="131"/>
      <c r="D42" s="32"/>
      <c r="E42" s="518"/>
      <c r="F42" s="518"/>
      <c r="H42" s="214"/>
      <c r="I42" s="131"/>
      <c r="J42" s="131"/>
      <c r="K42" s="32"/>
      <c r="L42" s="518"/>
      <c r="M42" s="518"/>
    </row>
    <row r="43" spans="1:254" ht="89.25" x14ac:dyDescent="0.2">
      <c r="A43" s="671" t="s">
        <v>155</v>
      </c>
      <c r="B43" s="672"/>
      <c r="C43" s="672"/>
      <c r="D43" s="32"/>
      <c r="E43" s="520">
        <f>E41+E16</f>
        <v>0</v>
      </c>
      <c r="F43" s="513">
        <v>0</v>
      </c>
      <c r="G43" s="454">
        <f>E43-'Баланс - актив'!D52</f>
        <v>0</v>
      </c>
      <c r="H43" s="671" t="s">
        <v>155</v>
      </c>
      <c r="I43" s="672"/>
      <c r="J43" s="672"/>
      <c r="K43" s="32"/>
      <c r="L43" s="520" t="s">
        <v>810</v>
      </c>
      <c r="M43" s="520" t="s">
        <v>812</v>
      </c>
    </row>
    <row r="44" spans="1:254" x14ac:dyDescent="0.2">
      <c r="A44" s="218"/>
      <c r="B44" s="131"/>
      <c r="C44" s="131"/>
      <c r="E44" s="450"/>
      <c r="F44" s="178"/>
      <c r="H44" s="218"/>
      <c r="I44" s="131"/>
      <c r="J44" s="131"/>
      <c r="L44" s="450"/>
      <c r="M44" s="178"/>
    </row>
    <row r="45" spans="1:254" x14ac:dyDescent="0.2">
      <c r="A45" s="131"/>
      <c r="B45" s="131"/>
      <c r="C45" s="131"/>
      <c r="E45" s="433"/>
      <c r="H45" s="131"/>
      <c r="I45" s="131"/>
      <c r="J45" s="131"/>
      <c r="L45" s="433"/>
    </row>
    <row r="46" spans="1:254" ht="15" x14ac:dyDescent="0.25">
      <c r="A46" s="5" t="s">
        <v>927</v>
      </c>
      <c r="C46" s="131"/>
      <c r="E46" s="433"/>
      <c r="H46" s="615" t="s">
        <v>846</v>
      </c>
      <c r="J46" s="131"/>
      <c r="L46" s="433"/>
    </row>
    <row r="47" spans="1:254" ht="15" x14ac:dyDescent="0.25">
      <c r="A47" s="5"/>
      <c r="C47" s="131"/>
      <c r="E47" s="433"/>
      <c r="H47" s="5"/>
      <c r="J47" s="131"/>
      <c r="L47" s="433"/>
    </row>
    <row r="48" spans="1:254" ht="15" x14ac:dyDescent="0.25">
      <c r="A48" s="5" t="s">
        <v>928</v>
      </c>
      <c r="C48" s="131"/>
      <c r="E48" s="432"/>
      <c r="H48" s="615" t="s">
        <v>845</v>
      </c>
      <c r="J48" s="131"/>
      <c r="L48" s="432"/>
    </row>
  </sheetData>
  <mergeCells count="36">
    <mergeCell ref="I35:J35"/>
    <mergeCell ref="I36:J36"/>
    <mergeCell ref="H43:J43"/>
    <mergeCell ref="I29:J29"/>
    <mergeCell ref="I30:J30"/>
    <mergeCell ref="I32:J32"/>
    <mergeCell ref="I33:J33"/>
    <mergeCell ref="I34:J34"/>
    <mergeCell ref="I23:J23"/>
    <mergeCell ref="I24:J24"/>
    <mergeCell ref="I25:J25"/>
    <mergeCell ref="I26:J26"/>
    <mergeCell ref="I28:J28"/>
    <mergeCell ref="H3:J3"/>
    <mergeCell ref="I7:J7"/>
    <mergeCell ref="I8:J8"/>
    <mergeCell ref="I12:J12"/>
    <mergeCell ref="I22:J22"/>
    <mergeCell ref="B29:C29"/>
    <mergeCell ref="B30:C30"/>
    <mergeCell ref="B28:C28"/>
    <mergeCell ref="A43:C43"/>
    <mergeCell ref="B36:C36"/>
    <mergeCell ref="B35:C35"/>
    <mergeCell ref="B34:C34"/>
    <mergeCell ref="B32:C32"/>
    <mergeCell ref="B33:C33"/>
    <mergeCell ref="B26:C26"/>
    <mergeCell ref="B25:C25"/>
    <mergeCell ref="A3:C3"/>
    <mergeCell ref="B7:C7"/>
    <mergeCell ref="B12:C12"/>
    <mergeCell ref="B8:C8"/>
    <mergeCell ref="B24:C24"/>
    <mergeCell ref="B23:C23"/>
    <mergeCell ref="B22:C22"/>
  </mergeCells>
  <phoneticPr fontId="0" type="noConversion"/>
  <hyperlinks>
    <hyperlink ref="B22:C22" location="'Parejie pielikumi BILANCEI'!A1" tooltip="Apskatīt pielikumu šim postenim" display="Aizņēmumi no kredītiestādēm"/>
    <hyperlink ref="B29:C29" location="'Parejie pielikumi BILANCEI'!A1" tooltip="Apskatīt pielikumu šim postenim" display="Aizņēmumi no kredītiestādēm"/>
    <hyperlink ref="B34:C34" location="'Parejie pielikumi BILANCEI'!A1" tooltip="Apskatīt pielikumu šim postenim" display="Nodokļi un sociālās nodrošināšanas maksājumi"/>
    <hyperlink ref="B35:C35" location="'Parejie pielikumi BILANCEI'!A1" tooltip="Apskatīt pielikumu šim postenim" display="Pārējie kreditori"/>
    <hyperlink ref="B36:C36" location="'Parejie pielikumi BILANCEI'!A1" tooltip="Apskatīt pielikumu šim postenim" display="Nākamo periodu ieņēmumi"/>
    <hyperlink ref="C10" location="'Parejie pielikumi BILANCEI'!A1" tooltip="Apskatīt pielikumu šim postenim" display="c) sabiedrības statūtos noteiktās rezerves"/>
    <hyperlink ref="B25:C25" location="'Parejie pielikumi BILANCEI'!A1" tooltip="Apskatīt pielikumu šim postenim" display="Parādi piegādātājiem un darbuzņēmējiem"/>
    <hyperlink ref="B32:C32" location="'Parejie pielikumi BILANCEI'!A1" tooltip="Apskatīt pielikumu šim postenim" display="Parādi piegādātājiem un darbuzņēmējiem"/>
    <hyperlink ref="I22:J22" location="'Parejie pielikumi BILANCEI'!A1" tooltip="Apskatīt pielikumu šim postenim" display="Aizņēmumi no kredītiestādēm"/>
    <hyperlink ref="I29:J29" location="'Parejie pielikumi BILANCEI'!A1" tooltip="Apskatīt pielikumu šim postenim" display="Aizņēmumi no kredītiestādēm"/>
    <hyperlink ref="I34:J34" location="'Parejie pielikumi BILANCEI'!A1" tooltip="Apskatīt pielikumu šim postenim" display="Nodokļi un sociālās nodrošināšanas maksājumi"/>
    <hyperlink ref="I35:J35" location="'Parejie pielikumi BILANCEI'!A1" tooltip="Apskatīt pielikumu šim postenim" display="Pārējie kreditori"/>
    <hyperlink ref="I36:J36" location="'Parejie pielikumi BILANCEI'!A1" tooltip="Apskatīt pielikumu šim postenim" display="Nākamo periodu ieņēmumi"/>
    <hyperlink ref="J10" location="'Parejie pielikumi BILANCEI'!A1" tooltip="Apskatīt pielikumu šim postenim" display="c) sabiedrības statūtos noteiktās rezerves"/>
    <hyperlink ref="I25:J25" location="'Parejie pielikumi BILANCEI'!A1" tooltip="Apskatīt pielikumu šim postenim" display="Parādi piegādātājiem un darbuzņēmējiem"/>
    <hyperlink ref="H1" location="Pielik_metodes!A1" tooltip="Pielietotās metodes" display="pielietotās metodes"/>
    <hyperlink ref="H46" location="Pielik_metodes!A1" tooltip="Pielietotās metodes" display="pielietotās metodes"/>
    <hyperlink ref="H47" location="NA!A1" tooltip="Peļņas vai zaudējumu aprēķins" display="peļņas vai zaudējumu aprēķins"/>
    <hyperlink ref="H48" location="Pielik_metodes!A1" tooltip="Pielietotās metodes" display="pielietotās metodes"/>
  </hyperlinks>
  <printOptions horizontalCentered="1" gridLinesSet="0"/>
  <pageMargins left="1.1811023622047245" right="0.59055118110236227" top="0.78740157480314965" bottom="0.98425196850393704" header="0.51181102362204722" footer="0.51181102362204722"/>
  <pageSetup orientation="portrait" blackAndWhite="1" r:id="rId1"/>
  <headerFooter alignWithMargins="0">
    <oddFooter>&amp;C&amp;"Times New Roman,Обычный"7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16</vt:i4>
      </vt:variant>
    </vt:vector>
  </HeadingPairs>
  <TitlesOfParts>
    <vt:vector size="33" baseType="lpstr">
      <vt:lpstr>содержание</vt:lpstr>
      <vt:lpstr>о компании</vt:lpstr>
      <vt:lpstr>спецификация группы</vt:lpstr>
      <vt:lpstr>отчет руководства</vt:lpstr>
      <vt:lpstr>Трансформация</vt:lpstr>
      <vt:lpstr>Корректировки</vt:lpstr>
      <vt:lpstr>отчет о прибылях убытках</vt:lpstr>
      <vt:lpstr>Баланс - актив</vt:lpstr>
      <vt:lpstr>Баланс - пассив</vt:lpstr>
      <vt:lpstr>движение капитала</vt:lpstr>
      <vt:lpstr>методы</vt:lpstr>
      <vt:lpstr>прил. приб- убытки</vt:lpstr>
      <vt:lpstr>п. 9 прим. ОС</vt:lpstr>
      <vt:lpstr>п. 10-34 прим. баланс</vt:lpstr>
      <vt:lpstr>доп прим.</vt:lpstr>
      <vt:lpstr>склад</vt:lpstr>
      <vt:lpstr>Лист1</vt:lpstr>
      <vt:lpstr>_Ref486134553</vt:lpstr>
      <vt:lpstr>_Ref486134971</vt:lpstr>
      <vt:lpstr>BuiltIn_Print_Area</vt:lpstr>
      <vt:lpstr>BuiltIn_Print_Area___0</vt:lpstr>
      <vt:lpstr>'п. 10-34 прим. баланс'!OLE_LINK13</vt:lpstr>
      <vt:lpstr>'п. 10-34 прим. баланс'!OLE_LINK19</vt:lpstr>
      <vt:lpstr>'Баланс - актив'!Область_печати</vt:lpstr>
      <vt:lpstr>'Баланс - пассив'!Область_печати</vt:lpstr>
      <vt:lpstr>'движение капитала'!Область_печати</vt:lpstr>
      <vt:lpstr>'о компании'!Область_печати</vt:lpstr>
      <vt:lpstr>'отчет о прибылях убытках'!Область_печати</vt:lpstr>
      <vt:lpstr>'отчет руководства'!Область_печати</vt:lpstr>
      <vt:lpstr>'п. 10-34 прим. баланс'!Область_печати</vt:lpstr>
      <vt:lpstr>'п. 9 прим. ОС'!Область_печати</vt:lpstr>
      <vt:lpstr>'прил. приб- убытки'!Область_печати</vt:lpstr>
      <vt:lpstr>содержание!Область_печати</vt:lpstr>
    </vt:vector>
  </TitlesOfParts>
  <Company>Rodl &amp; Partner SIA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Gada pārskats</dc:title>
  <dc:creator>Dainis Dāboliņš</dc:creator>
  <dc:description>PZ pēc apgroz. metodes, N.Pl. pēc netiešās metodes</dc:description>
  <cp:lastModifiedBy>Turlanova SS.</cp:lastModifiedBy>
  <cp:lastPrinted>2014-10-07T08:29:19Z</cp:lastPrinted>
  <dcterms:created xsi:type="dcterms:W3CDTF">2001-10-05T15:04:46Z</dcterms:created>
  <dcterms:modified xsi:type="dcterms:W3CDTF">2014-11-12T10:07:12Z</dcterms:modified>
</cp:coreProperties>
</file>