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0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Q18" i="1"/>
  <c r="Q17" i="1"/>
  <c r="Q15" i="1"/>
  <c r="Q14" i="1"/>
  <c r="Q12" i="1"/>
  <c r="N15" i="1"/>
  <c r="Q16" i="1" l="1"/>
  <c r="Q13" i="1"/>
  <c r="Q10" i="1"/>
  <c r="N11" i="1"/>
  <c r="N12" i="1" l="1"/>
  <c r="N14" i="1"/>
  <c r="M15" i="1"/>
  <c r="N17" i="1"/>
  <c r="N18" i="1"/>
  <c r="M18" i="1" s="1"/>
  <c r="H18" i="1" l="1"/>
  <c r="H17" i="1"/>
  <c r="H15" i="1"/>
  <c r="H14" i="1"/>
  <c r="H12" i="1"/>
  <c r="M12" i="1" s="1"/>
  <c r="H11" i="1"/>
  <c r="R11" i="1" s="1"/>
  <c r="M11" i="1" l="1"/>
  <c r="M10" i="1" s="1"/>
  <c r="R17" i="1"/>
  <c r="M17" i="1" s="1"/>
  <c r="R14" i="1"/>
  <c r="M14" i="1" s="1"/>
  <c r="M13" i="1" s="1"/>
</calcChain>
</file>

<file path=xl/sharedStrings.xml><?xml version="1.0" encoding="utf-8"?>
<sst xmlns="http://schemas.openxmlformats.org/spreadsheetml/2006/main" count="93" uniqueCount="67">
  <si>
    <t>Артикул</t>
  </si>
  <si>
    <t>Валюта</t>
  </si>
  <si>
    <t>Потребность товаров</t>
  </si>
  <si>
    <t>Остатки на текущий момент (доступные остатки + резервы).</t>
  </si>
  <si>
    <t>Уже имеющиеся заказы (данные из заказов поставщикам)</t>
  </si>
  <si>
    <t>Среднемесячные продажи</t>
  </si>
  <si>
    <t>Дата</t>
  </si>
  <si>
    <t>**.**.****</t>
  </si>
  <si>
    <t>Сезонная группа</t>
  </si>
  <si>
    <t>Порт
Регион</t>
  </si>
  <si>
    <t>Необходимость заказа</t>
  </si>
  <si>
    <t>Номен-клатура
Характе-ристика</t>
  </si>
  <si>
    <r>
      <rPr>
        <b/>
        <sz val="18"/>
        <color rgb="FFFF0000"/>
        <rFont val="Calibri"/>
        <family val="2"/>
        <charset val="204"/>
        <scheme val="minor"/>
      </rPr>
      <t>Заказ</t>
    </r>
    <r>
      <rPr>
        <sz val="8"/>
        <color theme="1"/>
        <rFont val="Calibri"/>
        <family val="2"/>
        <charset val="204"/>
        <scheme val="minor"/>
      </rPr>
      <t>: (остатки (</t>
    </r>
    <r>
      <rPr>
        <b/>
        <sz val="8"/>
        <color rgb="FFFF0000"/>
        <rFont val="Calibri"/>
        <family val="2"/>
        <charset val="204"/>
        <scheme val="minor"/>
      </rPr>
      <t>J12</t>
    </r>
    <r>
      <rPr>
        <sz val="8"/>
        <color theme="1"/>
        <rFont val="Calibri"/>
        <family val="2"/>
        <charset val="204"/>
        <scheme val="minor"/>
      </rPr>
      <t>) - прогнозируемые продажи (</t>
    </r>
    <r>
      <rPr>
        <b/>
        <sz val="8"/>
        <color rgb="FFFF0000"/>
        <rFont val="Calibri"/>
        <family val="2"/>
        <charset val="204"/>
        <scheme val="minor"/>
      </rPr>
      <t>K12</t>
    </r>
    <r>
      <rPr>
        <sz val="8"/>
        <color theme="1"/>
        <rFont val="Calibri"/>
        <family val="2"/>
        <charset val="204"/>
        <scheme val="minor"/>
      </rPr>
      <t>) - среднемесячные продажи умножить (</t>
    </r>
    <r>
      <rPr>
        <b/>
        <sz val="8"/>
        <color rgb="FFFF0000"/>
        <rFont val="Calibri"/>
        <family val="2"/>
        <charset val="204"/>
        <scheme val="minor"/>
      </rPr>
      <t>I12</t>
    </r>
    <r>
      <rPr>
        <sz val="8"/>
        <color theme="1"/>
        <rFont val="Calibri"/>
        <family val="2"/>
        <charset val="204"/>
        <scheme val="minor"/>
      </rPr>
      <t>) на 4 + заказы имеющиеся (</t>
    </r>
    <r>
      <rPr>
        <b/>
        <sz val="8"/>
        <color rgb="FFFF0000"/>
        <rFont val="Calibri"/>
        <family val="2"/>
        <charset val="204"/>
        <scheme val="minor"/>
      </rPr>
      <t>L12</t>
    </r>
    <r>
      <rPr>
        <sz val="8"/>
        <color theme="1"/>
        <rFont val="Calibri"/>
        <family val="2"/>
        <charset val="204"/>
        <scheme val="minor"/>
      </rPr>
      <t>)-страховой запас (</t>
    </r>
    <r>
      <rPr>
        <b/>
        <sz val="8"/>
        <color rgb="FFFF0000"/>
        <rFont val="Calibri"/>
        <family val="2"/>
        <charset val="204"/>
        <scheme val="minor"/>
      </rPr>
      <t>O12</t>
    </r>
    <r>
      <rPr>
        <sz val="8"/>
        <color theme="1"/>
        <rFont val="Calibri"/>
        <family val="2"/>
        <charset val="204"/>
        <scheme val="minor"/>
      </rPr>
      <t>))*(-1)</t>
    </r>
  </si>
  <si>
    <t>АВС-ранг товара</t>
  </si>
  <si>
    <t>В отчет выводятся все позиции</t>
  </si>
  <si>
    <t>Номенклатура, Позиция номенклатуры, Производитель</t>
  </si>
  <si>
    <t>Номенклатура, Позиция номенклатуры, Артикул поставщика</t>
  </si>
  <si>
    <t>Номенклатура, Позиция номенклатуры, Артикул</t>
  </si>
  <si>
    <t>Номенклатура, Позиция номенклатуры, Сезонная группа</t>
  </si>
  <si>
    <t>Страховой запас для товаров Сегмента номенклатуры "ХИТ" рассчитывается следующим образом: запас на 1 месяц (среднемесячная продажа за 4 месяца до отчетного периода).</t>
  </si>
  <si>
    <t>Страховые запасы. Для товара групп "ХИТ" или "***" страховой запас на 1 месяц (среднемесячная продажа за 4 месяца до отчетного периода).</t>
  </si>
  <si>
    <t>Вписываем Excel формулу: =ЕСЛИ(O11="Order!";(K11-L11-I11*4+M11-Q11)*(-1);"")</t>
  </si>
  <si>
    <t>Вписываем Excel формулу:=ЕСЛИ(K11&gt;L11;"";"Order!")</t>
  </si>
  <si>
    <t>Пока пустой</t>
  </si>
  <si>
    <t>Текщие остатки</t>
  </si>
  <si>
    <t>Продажи за 30 дней до даты формирования отчета</t>
  </si>
  <si>
    <t>Продажи за 4месяца до даты формирования отчета</t>
  </si>
  <si>
    <t>Вписываем Excel формулу:  =H11/4</t>
  </si>
  <si>
    <t>Нужны Отборы</t>
  </si>
  <si>
    <t>Реализация товаров и услуг, только этот  вид документов (чтобы не попадали передачи)</t>
  </si>
  <si>
    <t>в отчете это: Заказ клиента Операция - равно- Реализация</t>
  </si>
  <si>
    <t>Виды номенклатуры (Atlanta, Rosenberg, .. )</t>
  </si>
  <si>
    <t xml:space="preserve">Группа товаров </t>
  </si>
  <si>
    <t>в отчете это: Номенклатура / Группа - в списке - ТОВАРЫ, ПРОЕКТ, … )</t>
  </si>
  <si>
    <t>Цена FOB</t>
  </si>
  <si>
    <t>ATH-748</t>
  </si>
  <si>
    <t>WK-1720</t>
  </si>
  <si>
    <t>Hongri</t>
  </si>
  <si>
    <t>ST1415-1</t>
  </si>
  <si>
    <t>Evercountry</t>
  </si>
  <si>
    <t>Quansha</t>
  </si>
  <si>
    <t>KZ1546</t>
  </si>
  <si>
    <t>KZ1547</t>
  </si>
  <si>
    <t>Артикул поставщика</t>
  </si>
  <si>
    <t>Поставщик</t>
  </si>
  <si>
    <t>ATH-735</t>
  </si>
  <si>
    <t>WK-1730</t>
  </si>
  <si>
    <t>R2467</t>
  </si>
  <si>
    <t>R2468</t>
  </si>
  <si>
    <t>black</t>
  </si>
  <si>
    <t>red</t>
  </si>
  <si>
    <t>Количество в экспортной коробке</t>
  </si>
  <si>
    <t>Объем 
заказа</t>
  </si>
  <si>
    <t>Продажи за 4 месяца перед отчетной датой</t>
  </si>
  <si>
    <t>Продажи за 1 месяц перед отчетной датой</t>
  </si>
  <si>
    <t xml:space="preserve">Продажи за 4 следующих месяца за отчетной датой, но прошлого года. </t>
  </si>
  <si>
    <t xml:space="preserve">Цена Поставщика на данную позициию. </t>
  </si>
  <si>
    <t>Пояснение по полям</t>
  </si>
  <si>
    <t xml:space="preserve">
Характе-ристика</t>
  </si>
  <si>
    <t>Характеристика номенклатуры</t>
  </si>
  <si>
    <t>Номенклатура, Позиция номенклатуры, Упаковки, "Экспортная упаковка", **шт</t>
  </si>
  <si>
    <t>Номенклатура, Позиция номенклатуры, Упаковки, "Экспортная" упаковка, Объем * количество в поле "М"</t>
  </si>
  <si>
    <t>Продажи прошлого года, за четыре  последующих месяца прошлого года, от даты  формирования отчета.</t>
  </si>
  <si>
    <t xml:space="preserve">Видно в отчете "Остатки и доступность товаров" Поле -"Ожидается / Приход". </t>
  </si>
  <si>
    <t>Итог по поставщику</t>
  </si>
  <si>
    <t xml:space="preserve">Сумма </t>
  </si>
  <si>
    <t>Вписываем Excel формулу: =ЕСЛИОШИБКА(P11*M11;)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</si>
</sst>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0" borderId="0" xfId="0" applyFont="1"/>
    <xf numFmtId="0" fontId="1" fillId="3" borderId="5" xfId="0" applyFont="1" applyFill="1" applyBorder="1" applyAlignment="1">
      <alignment horizontal="left" vertical="top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3" fillId="3" borderId="7" xfId="0" applyFont="1" applyFill="1" applyBorder="1"/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0" fillId="2" borderId="8" xfId="0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9" fillId="5" borderId="0" xfId="0" applyFont="1" applyFill="1"/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26"/>
  <sheetViews>
    <sheetView tabSelected="1" topLeftCell="E4" zoomScale="70" zoomScaleNormal="70" workbookViewId="0">
      <selection activeCell="P14" sqref="P14"/>
    </sheetView>
  </sheetViews>
  <sheetFormatPr defaultRowHeight="15" outlineLevelRow="1" x14ac:dyDescent="0.25"/>
  <cols>
    <col min="1" max="1" width="26.7109375" customWidth="1"/>
    <col min="2" max="2" width="27.5703125" customWidth="1"/>
    <col min="3" max="3" width="11" bestFit="1" customWidth="1"/>
    <col min="4" max="4" width="12.140625" customWidth="1"/>
    <col min="5" max="5" width="15.85546875" customWidth="1"/>
    <col min="6" max="6" width="18.42578125" customWidth="1"/>
    <col min="7" max="7" width="18" customWidth="1"/>
    <col min="8" max="9" width="16.42578125" customWidth="1"/>
    <col min="10" max="10" width="23.28515625" customWidth="1"/>
    <col min="11" max="11" width="36.5703125" customWidth="1"/>
    <col min="12" max="12" width="21.5703125" customWidth="1"/>
    <col min="13" max="13" width="36.5703125" customWidth="1"/>
    <col min="14" max="14" width="13.42578125" style="3" bestFit="1" customWidth="1"/>
    <col min="15" max="17" width="13.42578125" style="3" customWidth="1"/>
    <col min="18" max="18" width="38.5703125" customWidth="1"/>
    <col min="19" max="19" width="21" bestFit="1" customWidth="1"/>
    <col min="20" max="20" width="9.5703125" bestFit="1" customWidth="1"/>
    <col min="21" max="21" width="36.5703125" customWidth="1"/>
  </cols>
  <sheetData>
    <row r="1" spans="1:20" ht="28.5" x14ac:dyDescent="0.45">
      <c r="A1" s="2" t="s">
        <v>2</v>
      </c>
    </row>
    <row r="2" spans="1:20" ht="21" x14ac:dyDescent="0.35">
      <c r="H2" s="6" t="s">
        <v>14</v>
      </c>
      <c r="I2" s="6"/>
    </row>
    <row r="3" spans="1:20" x14ac:dyDescent="0.25">
      <c r="A3" s="23" t="s">
        <v>6</v>
      </c>
      <c r="B3" s="23" t="s">
        <v>7</v>
      </c>
    </row>
    <row r="4" spans="1:20" x14ac:dyDescent="0.25">
      <c r="A4" s="23" t="s">
        <v>28</v>
      </c>
      <c r="B4" s="23" t="s">
        <v>31</v>
      </c>
      <c r="C4" s="23"/>
    </row>
    <row r="5" spans="1:20" x14ac:dyDescent="0.25">
      <c r="A5" s="23"/>
      <c r="B5" s="23" t="s">
        <v>32</v>
      </c>
      <c r="C5" s="23" t="s">
        <v>33</v>
      </c>
      <c r="D5" s="23"/>
      <c r="E5" s="23"/>
      <c r="F5" s="23"/>
      <c r="G5" s="23"/>
      <c r="H5" s="23"/>
    </row>
    <row r="6" spans="1:20" x14ac:dyDescent="0.25">
      <c r="A6" s="23"/>
      <c r="B6" s="23" t="s">
        <v>29</v>
      </c>
      <c r="C6" s="23"/>
      <c r="D6" s="23"/>
      <c r="E6" s="23"/>
      <c r="F6" s="23"/>
      <c r="G6" s="23"/>
      <c r="H6" s="23" t="s">
        <v>30</v>
      </c>
      <c r="I6" s="23"/>
      <c r="J6" s="23"/>
    </row>
    <row r="7" spans="1:20" x14ac:dyDescent="0.25">
      <c r="A7" s="23"/>
      <c r="B7" s="23" t="s">
        <v>1</v>
      </c>
    </row>
    <row r="8" spans="1:20" ht="15.75" thickBot="1" x14ac:dyDescent="0.3"/>
    <row r="9" spans="1:20" s="1" customFormat="1" ht="109.5" customHeight="1" thickBot="1" x14ac:dyDescent="0.3">
      <c r="A9" s="18" t="s">
        <v>44</v>
      </c>
      <c r="B9" s="19" t="s">
        <v>43</v>
      </c>
      <c r="C9" s="19" t="s">
        <v>0</v>
      </c>
      <c r="D9" s="20" t="s">
        <v>58</v>
      </c>
      <c r="E9" s="20" t="s">
        <v>51</v>
      </c>
      <c r="F9" s="20" t="s">
        <v>52</v>
      </c>
      <c r="G9" s="20" t="s">
        <v>53</v>
      </c>
      <c r="H9" s="20" t="s">
        <v>5</v>
      </c>
      <c r="I9" s="20" t="s">
        <v>54</v>
      </c>
      <c r="J9" s="20" t="s">
        <v>3</v>
      </c>
      <c r="K9" s="20" t="s">
        <v>55</v>
      </c>
      <c r="L9" s="20" t="s">
        <v>4</v>
      </c>
      <c r="M9" s="21" t="s">
        <v>12</v>
      </c>
      <c r="N9" s="20" t="s">
        <v>10</v>
      </c>
      <c r="O9" s="20" t="s">
        <v>13</v>
      </c>
      <c r="P9" s="20" t="s">
        <v>34</v>
      </c>
      <c r="Q9" s="20" t="s">
        <v>65</v>
      </c>
      <c r="R9" s="20" t="s">
        <v>20</v>
      </c>
      <c r="S9" s="19" t="s">
        <v>8</v>
      </c>
      <c r="T9" s="22" t="s">
        <v>9</v>
      </c>
    </row>
    <row r="10" spans="1:20" s="4" customFormat="1" ht="18.75" customHeight="1" x14ac:dyDescent="0.3">
      <c r="A10" s="7" t="s">
        <v>64</v>
      </c>
      <c r="B10" s="8"/>
      <c r="C10" s="8"/>
      <c r="D10" s="8"/>
      <c r="E10" s="9"/>
      <c r="F10" s="9">
        <v>4.7</v>
      </c>
      <c r="G10" s="8"/>
      <c r="H10" s="8"/>
      <c r="I10" s="8"/>
      <c r="J10" s="8"/>
      <c r="K10" s="8"/>
      <c r="L10" s="8"/>
      <c r="M10" s="8">
        <f>M11+M12</f>
        <v>1405</v>
      </c>
      <c r="N10" s="10"/>
      <c r="O10" s="10"/>
      <c r="P10" s="10"/>
      <c r="Q10" s="10">
        <f>Q11+Q12</f>
        <v>2810.5</v>
      </c>
      <c r="R10" s="8"/>
      <c r="S10" s="8"/>
      <c r="T10" s="11"/>
    </row>
    <row r="11" spans="1:20" outlineLevel="1" x14ac:dyDescent="0.25">
      <c r="A11" s="13" t="s">
        <v>37</v>
      </c>
      <c r="B11" s="13" t="s">
        <v>36</v>
      </c>
      <c r="C11" s="13" t="s">
        <v>35</v>
      </c>
      <c r="D11" s="14" t="s">
        <v>49</v>
      </c>
      <c r="E11" s="15">
        <v>40</v>
      </c>
      <c r="F11" s="15">
        <v>2.2000000000000002</v>
      </c>
      <c r="G11" s="16">
        <v>500</v>
      </c>
      <c r="H11" s="16">
        <f>G11/4</f>
        <v>125</v>
      </c>
      <c r="I11" s="16">
        <v>125</v>
      </c>
      <c r="J11" s="16">
        <v>500</v>
      </c>
      <c r="K11" s="16">
        <v>500</v>
      </c>
      <c r="L11" s="16">
        <v>0</v>
      </c>
      <c r="M11" s="16">
        <f>IF(N11="Order!",(J11-K11-H11*4+L11-R11)*(-1),"")</f>
        <v>625</v>
      </c>
      <c r="N11" s="14" t="str">
        <f>IF(J11&gt;K11,"","Order!")</f>
        <v>Order!</v>
      </c>
      <c r="O11" s="14"/>
      <c r="P11" s="14">
        <v>2.5</v>
      </c>
      <c r="Q11" s="14">
        <f>IFERROR(P11*M11,)</f>
        <v>1562.5</v>
      </c>
      <c r="R11" s="16">
        <f>H11</f>
        <v>125</v>
      </c>
      <c r="S11" s="13"/>
      <c r="T11" s="17"/>
    </row>
    <row r="12" spans="1:20" ht="15.75" outlineLevel="1" thickBot="1" x14ac:dyDescent="0.3">
      <c r="A12" s="13" t="s">
        <v>37</v>
      </c>
      <c r="B12" s="13" t="s">
        <v>46</v>
      </c>
      <c r="C12" s="13" t="s">
        <v>45</v>
      </c>
      <c r="D12" s="14" t="s">
        <v>50</v>
      </c>
      <c r="E12" s="15">
        <v>9</v>
      </c>
      <c r="F12" s="15">
        <v>2.5</v>
      </c>
      <c r="G12" s="16">
        <v>600</v>
      </c>
      <c r="H12" s="16">
        <f>G12/4</f>
        <v>150</v>
      </c>
      <c r="I12" s="16">
        <v>150</v>
      </c>
      <c r="J12" s="16">
        <v>120</v>
      </c>
      <c r="K12" s="16">
        <v>300</v>
      </c>
      <c r="L12" s="16"/>
      <c r="M12" s="16">
        <f>IF(N12="Order!",(J12-K12-H12*4+L12-R12)*(-1),"")</f>
        <v>780</v>
      </c>
      <c r="N12" s="14" t="str">
        <f>IF(J12&gt;K12,"","Order!")</f>
        <v>Order!</v>
      </c>
      <c r="O12" s="14"/>
      <c r="P12" s="14">
        <v>1.6</v>
      </c>
      <c r="Q12" s="14">
        <f>IFERROR(P12*M12,)</f>
        <v>1248</v>
      </c>
      <c r="R12" s="16"/>
      <c r="S12" s="13"/>
      <c r="T12" s="17"/>
    </row>
    <row r="13" spans="1:20" s="4" customFormat="1" ht="18.75" customHeight="1" x14ac:dyDescent="0.3">
      <c r="A13" s="7" t="s">
        <v>64</v>
      </c>
      <c r="B13" s="8"/>
      <c r="C13" s="8"/>
      <c r="D13" s="8"/>
      <c r="E13" s="9"/>
      <c r="F13" s="9">
        <v>4.7</v>
      </c>
      <c r="G13" s="8"/>
      <c r="H13" s="8"/>
      <c r="I13" s="8"/>
      <c r="J13" s="8"/>
      <c r="K13" s="8"/>
      <c r="L13" s="8"/>
      <c r="M13" s="8">
        <f>M14</f>
        <v>626</v>
      </c>
      <c r="N13" s="10"/>
      <c r="O13" s="10"/>
      <c r="P13" s="10"/>
      <c r="Q13" s="10">
        <f>Q14+Q15</f>
        <v>1314.6000000000001</v>
      </c>
      <c r="R13" s="8"/>
      <c r="S13" s="8"/>
      <c r="T13" s="11"/>
    </row>
    <row r="14" spans="1:20" ht="15" customHeight="1" outlineLevel="1" x14ac:dyDescent="0.25">
      <c r="A14" s="13" t="s">
        <v>39</v>
      </c>
      <c r="B14" s="13" t="s">
        <v>38</v>
      </c>
      <c r="C14" s="13">
        <v>3781</v>
      </c>
      <c r="D14" s="14"/>
      <c r="E14" s="15">
        <v>40</v>
      </c>
      <c r="F14" s="15">
        <v>2.2000000000000002</v>
      </c>
      <c r="G14" s="16">
        <v>500</v>
      </c>
      <c r="H14" s="16">
        <f>G14/4</f>
        <v>125</v>
      </c>
      <c r="I14" s="16">
        <v>125</v>
      </c>
      <c r="J14" s="16">
        <v>499</v>
      </c>
      <c r="K14" s="16">
        <v>500</v>
      </c>
      <c r="L14" s="16">
        <v>0</v>
      </c>
      <c r="M14" s="16">
        <f>IF(N14="Order!",(J14-K14-H14*4+L14-R14)*(-1),"")</f>
        <v>626</v>
      </c>
      <c r="N14" s="14" t="str">
        <f>IF(J14&gt;K14,"","Order!")</f>
        <v>Order!</v>
      </c>
      <c r="O14" s="14"/>
      <c r="P14" s="14">
        <v>2.1</v>
      </c>
      <c r="Q14" s="14">
        <f>IFERROR(P14*M14,)</f>
        <v>1314.6000000000001</v>
      </c>
      <c r="R14" s="16">
        <f>H14</f>
        <v>125</v>
      </c>
      <c r="S14" s="13"/>
      <c r="T14" s="17"/>
    </row>
    <row r="15" spans="1:20" ht="15" customHeight="1" outlineLevel="1" thickBot="1" x14ac:dyDescent="0.3">
      <c r="A15" s="13" t="s">
        <v>39</v>
      </c>
      <c r="B15" s="13" t="s">
        <v>38</v>
      </c>
      <c r="C15" s="13">
        <v>3781</v>
      </c>
      <c r="D15" s="14"/>
      <c r="E15" s="15">
        <v>9</v>
      </c>
      <c r="F15" s="15">
        <v>2.5</v>
      </c>
      <c r="G15" s="16">
        <v>300</v>
      </c>
      <c r="H15" s="16">
        <f>G15/4</f>
        <v>75</v>
      </c>
      <c r="I15" s="16">
        <v>150</v>
      </c>
      <c r="J15" s="16">
        <v>350</v>
      </c>
      <c r="K15" s="16">
        <v>300</v>
      </c>
      <c r="L15" s="16"/>
      <c r="M15" s="16" t="str">
        <f>IF(N15="Order!",(J15-K15-H15*4+L15-R15)*(-1),"")</f>
        <v/>
      </c>
      <c r="N15" s="14" t="str">
        <f>IF(J15&gt;K15,"","Order!")</f>
        <v/>
      </c>
      <c r="O15" s="14"/>
      <c r="P15" s="14">
        <v>1.7</v>
      </c>
      <c r="Q15" s="14">
        <f>IFERROR(P15*M15,)</f>
        <v>0</v>
      </c>
      <c r="R15" s="16"/>
      <c r="S15" s="13"/>
      <c r="T15" s="17"/>
    </row>
    <row r="16" spans="1:20" s="5" customFormat="1" ht="18.75" customHeight="1" x14ac:dyDescent="0.3">
      <c r="A16" s="7" t="s">
        <v>64</v>
      </c>
      <c r="B16" s="8"/>
      <c r="C16" s="8"/>
      <c r="D16" s="8"/>
      <c r="E16" s="9"/>
      <c r="F16" s="9"/>
      <c r="G16" s="8"/>
      <c r="H16" s="8"/>
      <c r="I16" s="8"/>
      <c r="J16" s="8"/>
      <c r="K16" s="8"/>
      <c r="L16" s="8"/>
      <c r="M16" s="8">
        <v>626</v>
      </c>
      <c r="N16" s="10"/>
      <c r="O16" s="10"/>
      <c r="P16" s="10"/>
      <c r="Q16" s="10">
        <f>Q17+Q18</f>
        <v>2191</v>
      </c>
      <c r="R16" s="8"/>
      <c r="S16" s="8"/>
      <c r="T16" s="12"/>
    </row>
    <row r="17" spans="1:20" ht="15" customHeight="1" outlineLevel="1" x14ac:dyDescent="0.25">
      <c r="A17" s="13" t="s">
        <v>40</v>
      </c>
      <c r="B17" s="13" t="s">
        <v>41</v>
      </c>
      <c r="C17" s="13" t="s">
        <v>47</v>
      </c>
      <c r="D17" s="14"/>
      <c r="E17" s="15"/>
      <c r="F17" s="15"/>
      <c r="G17" s="16">
        <v>500</v>
      </c>
      <c r="H17" s="16">
        <f>G17/4</f>
        <v>125</v>
      </c>
      <c r="I17" s="16">
        <v>125</v>
      </c>
      <c r="J17" s="16">
        <v>499</v>
      </c>
      <c r="K17" s="16">
        <v>500</v>
      </c>
      <c r="L17" s="16">
        <v>0</v>
      </c>
      <c r="M17" s="16">
        <f>IF(N17="Order!",(J17-K17-H17*4+L17-R17)*(-1),"")</f>
        <v>626</v>
      </c>
      <c r="N17" s="14" t="str">
        <f>IF(J17&gt;K17,"","Order!")</f>
        <v>Order!</v>
      </c>
      <c r="O17" s="14"/>
      <c r="P17" s="14">
        <v>3.5</v>
      </c>
      <c r="Q17" s="14">
        <f>IFERROR(P17*M17,)</f>
        <v>2191</v>
      </c>
      <c r="R17" s="16">
        <f>H17</f>
        <v>125</v>
      </c>
      <c r="S17" s="13"/>
      <c r="T17" s="17"/>
    </row>
    <row r="18" spans="1:20" ht="15" customHeight="1" outlineLevel="1" x14ac:dyDescent="0.25">
      <c r="A18" s="13" t="s">
        <v>40</v>
      </c>
      <c r="B18" s="13" t="s">
        <v>42</v>
      </c>
      <c r="C18" s="13" t="s">
        <v>48</v>
      </c>
      <c r="D18" s="14"/>
      <c r="E18" s="15"/>
      <c r="F18" s="15"/>
      <c r="G18" s="16">
        <v>300</v>
      </c>
      <c r="H18" s="16">
        <f>G18/4</f>
        <v>75</v>
      </c>
      <c r="I18" s="16">
        <v>150</v>
      </c>
      <c r="J18" s="16">
        <v>350</v>
      </c>
      <c r="K18" s="16">
        <v>300</v>
      </c>
      <c r="L18" s="16"/>
      <c r="M18" s="16" t="str">
        <f>IF(N18="Order!",(J18-K18-H18*4+L18-R18)*(-1),"")</f>
        <v/>
      </c>
      <c r="N18" s="14" t="str">
        <f>IF(J18&gt;K18,"","Order!")</f>
        <v/>
      </c>
      <c r="O18" s="14"/>
      <c r="P18" s="14">
        <v>6.1</v>
      </c>
      <c r="Q18" s="14">
        <f>IFERROR(P18*M18,)</f>
        <v>0</v>
      </c>
      <c r="R18" s="16"/>
      <c r="S18" s="13"/>
      <c r="T18" s="17"/>
    </row>
    <row r="23" spans="1:20" ht="26.25" x14ac:dyDescent="0.4">
      <c r="A23" s="30" t="s">
        <v>57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4"/>
      <c r="P23" s="24"/>
      <c r="Q23" s="24"/>
      <c r="R23" s="23"/>
      <c r="S23" s="23"/>
      <c r="T23" s="23"/>
    </row>
    <row r="24" spans="1:20" ht="15.75" thickBot="1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4"/>
      <c r="P24" s="24"/>
      <c r="Q24" s="24"/>
      <c r="R24" s="23"/>
      <c r="S24" s="23"/>
      <c r="T24" s="23"/>
    </row>
    <row r="25" spans="1:20" ht="113.25" thickBot="1" x14ac:dyDescent="0.3">
      <c r="A25" s="25" t="s">
        <v>44</v>
      </c>
      <c r="B25" s="26" t="s">
        <v>43</v>
      </c>
      <c r="C25" s="26" t="s">
        <v>0</v>
      </c>
      <c r="D25" s="27" t="s">
        <v>11</v>
      </c>
      <c r="E25" s="27" t="s">
        <v>51</v>
      </c>
      <c r="F25" s="27" t="s">
        <v>52</v>
      </c>
      <c r="G25" s="27" t="s">
        <v>53</v>
      </c>
      <c r="H25" s="27" t="s">
        <v>5</v>
      </c>
      <c r="I25" s="27" t="s">
        <v>54</v>
      </c>
      <c r="J25" s="27" t="s">
        <v>3</v>
      </c>
      <c r="K25" s="27" t="s">
        <v>55</v>
      </c>
      <c r="L25" s="27" t="s">
        <v>4</v>
      </c>
      <c r="M25" s="28" t="s">
        <v>12</v>
      </c>
      <c r="N25" s="27" t="s">
        <v>10</v>
      </c>
      <c r="O25" s="27" t="s">
        <v>13</v>
      </c>
      <c r="P25" s="27" t="s">
        <v>34</v>
      </c>
      <c r="Q25" s="27" t="s">
        <v>65</v>
      </c>
      <c r="R25" s="27" t="s">
        <v>20</v>
      </c>
      <c r="S25" s="26" t="s">
        <v>8</v>
      </c>
      <c r="T25" s="29" t="s">
        <v>9</v>
      </c>
    </row>
    <row r="26" spans="1:20" ht="124.5" customHeight="1" x14ac:dyDescent="0.25">
      <c r="A26" s="31" t="s">
        <v>15</v>
      </c>
      <c r="B26" s="31" t="s">
        <v>16</v>
      </c>
      <c r="C26" s="31" t="s">
        <v>17</v>
      </c>
      <c r="D26" s="31" t="s">
        <v>59</v>
      </c>
      <c r="E26" s="31" t="s">
        <v>60</v>
      </c>
      <c r="F26" s="31" t="s">
        <v>61</v>
      </c>
      <c r="G26" s="31" t="s">
        <v>26</v>
      </c>
      <c r="H26" s="31" t="s">
        <v>27</v>
      </c>
      <c r="I26" s="31" t="s">
        <v>25</v>
      </c>
      <c r="J26" s="31" t="s">
        <v>24</v>
      </c>
      <c r="K26" s="31" t="s">
        <v>62</v>
      </c>
      <c r="L26" s="31" t="s">
        <v>63</v>
      </c>
      <c r="M26" s="31" t="s">
        <v>21</v>
      </c>
      <c r="N26" s="32" t="s">
        <v>22</v>
      </c>
      <c r="O26" s="32" t="s">
        <v>23</v>
      </c>
      <c r="P26" s="32" t="s">
        <v>56</v>
      </c>
      <c r="Q26" s="32" t="s">
        <v>66</v>
      </c>
      <c r="R26" s="32" t="s">
        <v>19</v>
      </c>
      <c r="S26" s="31" t="s">
        <v>18</v>
      </c>
      <c r="T26" s="32" t="s">
        <v>23</v>
      </c>
    </row>
  </sheetData>
  <conditionalFormatting sqref="N11:Q11 N27:Q1048576 N1:Q9 N19:Q24 N13:P13 N16:P16 Q12">
    <cfRule type="containsText" dxfId="35" priority="53" operator="containsText" text="ОК">
      <formula>NOT(ISERROR(SEARCH("ОК",N1)))</formula>
    </cfRule>
    <cfRule type="containsText" dxfId="34" priority="54" operator="containsText" text="!">
      <formula>NOT(ISERROR(SEARCH("!",N1)))</formula>
    </cfRule>
  </conditionalFormatting>
  <conditionalFormatting sqref="N10:Q10">
    <cfRule type="containsText" dxfId="33" priority="47" operator="containsText" text="ОК">
      <formula>NOT(ISERROR(SEARCH("ОК",N10)))</formula>
    </cfRule>
    <cfRule type="containsText" dxfId="32" priority="48" operator="containsText" text="!">
      <formula>NOT(ISERROR(SEARCH("!",N10)))</formula>
    </cfRule>
  </conditionalFormatting>
  <conditionalFormatting sqref="N12:P12">
    <cfRule type="containsText" dxfId="31" priority="45" operator="containsText" text="ОК">
      <formula>NOT(ISERROR(SEARCH("ОК",N12)))</formula>
    </cfRule>
    <cfRule type="containsText" dxfId="30" priority="46" operator="containsText" text="!">
      <formula>NOT(ISERROR(SEARCH("!",N12)))</formula>
    </cfRule>
  </conditionalFormatting>
  <conditionalFormatting sqref="N14:O14">
    <cfRule type="containsText" dxfId="29" priority="43" operator="containsText" text="ОК">
      <formula>NOT(ISERROR(SEARCH("ОК",N14)))</formula>
    </cfRule>
    <cfRule type="containsText" dxfId="28" priority="44" operator="containsText" text="!">
      <formula>NOT(ISERROR(SEARCH("!",N14)))</formula>
    </cfRule>
  </conditionalFormatting>
  <conditionalFormatting sqref="O15">
    <cfRule type="containsText" dxfId="27" priority="41" operator="containsText" text="ОК">
      <formula>NOT(ISERROR(SEARCH("ОК",O15)))</formula>
    </cfRule>
    <cfRule type="containsText" dxfId="26" priority="42" operator="containsText" text="!">
      <formula>NOT(ISERROR(SEARCH("!",O15)))</formula>
    </cfRule>
  </conditionalFormatting>
  <conditionalFormatting sqref="N17:O17">
    <cfRule type="containsText" dxfId="25" priority="39" operator="containsText" text="ОК">
      <formula>NOT(ISERROR(SEARCH("ОК",N17)))</formula>
    </cfRule>
    <cfRule type="containsText" dxfId="24" priority="40" operator="containsText" text="!">
      <formula>NOT(ISERROR(SEARCH("!",N17)))</formula>
    </cfRule>
  </conditionalFormatting>
  <conditionalFormatting sqref="N18:O18">
    <cfRule type="containsText" dxfId="23" priority="37" operator="containsText" text="ОК">
      <formula>NOT(ISERROR(SEARCH("ОК",N18)))</formula>
    </cfRule>
    <cfRule type="containsText" dxfId="22" priority="38" operator="containsText" text="!">
      <formula>NOT(ISERROR(SEARCH("!",N18)))</formula>
    </cfRule>
  </conditionalFormatting>
  <conditionalFormatting sqref="P14">
    <cfRule type="containsText" dxfId="21" priority="29" operator="containsText" text="ОК">
      <formula>NOT(ISERROR(SEARCH("ОК",P14)))</formula>
    </cfRule>
    <cfRule type="containsText" dxfId="20" priority="30" operator="containsText" text="!">
      <formula>NOT(ISERROR(SEARCH("!",P14)))</formula>
    </cfRule>
  </conditionalFormatting>
  <conditionalFormatting sqref="P15">
    <cfRule type="containsText" dxfId="19" priority="27" operator="containsText" text="ОК">
      <formula>NOT(ISERROR(SEARCH("ОК",P15)))</formula>
    </cfRule>
    <cfRule type="containsText" dxfId="18" priority="28" operator="containsText" text="!">
      <formula>NOT(ISERROR(SEARCH("!",P15)))</formula>
    </cfRule>
  </conditionalFormatting>
  <conditionalFormatting sqref="P17">
    <cfRule type="containsText" dxfId="17" priority="25" operator="containsText" text="ОК">
      <formula>NOT(ISERROR(SEARCH("ОК",P17)))</formula>
    </cfRule>
    <cfRule type="containsText" dxfId="16" priority="26" operator="containsText" text="!">
      <formula>NOT(ISERROR(SEARCH("!",P17)))</formula>
    </cfRule>
  </conditionalFormatting>
  <conditionalFormatting sqref="P18">
    <cfRule type="containsText" dxfId="15" priority="23" operator="containsText" text="ОК">
      <formula>NOT(ISERROR(SEARCH("ОК",P18)))</formula>
    </cfRule>
    <cfRule type="containsText" dxfId="14" priority="24" operator="containsText" text="!">
      <formula>NOT(ISERROR(SEARCH("!",P18)))</formula>
    </cfRule>
  </conditionalFormatting>
  <conditionalFormatting sqref="N25:P25">
    <cfRule type="containsText" dxfId="13" priority="21" operator="containsText" text="ОК">
      <formula>NOT(ISERROR(SEARCH("ОК",N25)))</formula>
    </cfRule>
    <cfRule type="containsText" dxfId="12" priority="22" operator="containsText" text="!">
      <formula>NOT(ISERROR(SEARCH("!",N25)))</formula>
    </cfRule>
  </conditionalFormatting>
  <conditionalFormatting sqref="N15">
    <cfRule type="containsText" dxfId="11" priority="19" operator="containsText" text="ОК">
      <formula>NOT(ISERROR(SEARCH("ОК",N15)))</formula>
    </cfRule>
    <cfRule type="containsText" dxfId="10" priority="20" operator="containsText" text="!">
      <formula>NOT(ISERROR(SEARCH("!",N15)))</formula>
    </cfRule>
  </conditionalFormatting>
  <conditionalFormatting sqref="Q13">
    <cfRule type="containsText" dxfId="9" priority="17" operator="containsText" text="ОК">
      <formula>NOT(ISERROR(SEARCH("ОК",Q13)))</formula>
    </cfRule>
    <cfRule type="containsText" dxfId="8" priority="18" operator="containsText" text="!">
      <formula>NOT(ISERROR(SEARCH("!",Q13)))</formula>
    </cfRule>
  </conditionalFormatting>
  <conditionalFormatting sqref="Q16">
    <cfRule type="containsText" dxfId="7" priority="15" operator="containsText" text="ОК">
      <formula>NOT(ISERROR(SEARCH("ОК",Q16)))</formula>
    </cfRule>
    <cfRule type="containsText" dxfId="6" priority="16" operator="containsText" text="!">
      <formula>NOT(ISERROR(SEARCH("!",Q16)))</formula>
    </cfRule>
  </conditionalFormatting>
  <conditionalFormatting sqref="Q14:Q15">
    <cfRule type="containsText" dxfId="5" priority="7" operator="containsText" text="ОК">
      <formula>NOT(ISERROR(SEARCH("ОК",Q14)))</formula>
    </cfRule>
    <cfRule type="containsText" dxfId="4" priority="8" operator="containsText" text="!">
      <formula>NOT(ISERROR(SEARCH("!",Q14)))</formula>
    </cfRule>
  </conditionalFormatting>
  <conditionalFormatting sqref="Q17:Q18">
    <cfRule type="containsText" dxfId="3" priority="3" operator="containsText" text="ОК">
      <formula>NOT(ISERROR(SEARCH("ОК",Q17)))</formula>
    </cfRule>
    <cfRule type="containsText" dxfId="2" priority="4" operator="containsText" text="!">
      <formula>NOT(ISERROR(SEARCH("!",Q17)))</formula>
    </cfRule>
  </conditionalFormatting>
  <conditionalFormatting sqref="Q25">
    <cfRule type="containsText" dxfId="1" priority="1" operator="containsText" text="ОК">
      <formula>NOT(ISERROR(SEARCH("ОК",Q25)))</formula>
    </cfRule>
    <cfRule type="containsText" dxfId="0" priority="2" operator="containsText" text="!">
      <formula>NOT(ISERROR(SEARCH("!",Q25)))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 Александр</dc:creator>
  <cp:lastModifiedBy>user13</cp:lastModifiedBy>
  <dcterms:created xsi:type="dcterms:W3CDTF">2017-01-27T12:35:51Z</dcterms:created>
  <dcterms:modified xsi:type="dcterms:W3CDTF">2017-03-15T10:31:50Z</dcterms:modified>
</cp:coreProperties>
</file>