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 tabRatio="728"/>
  </bookViews>
  <sheets>
    <sheet name="производство" sheetId="1" r:id="rId1"/>
    <sheet name="тех карта" sheetId="2" state="hidden" r:id="rId2"/>
    <sheet name="выпуск готовой продукции" sheetId="3" r:id="rId3"/>
    <sheet name="расчёт СБС" sheetId="4" r:id="rId4"/>
    <sheet name="план производства" sheetId="5" r:id="rId5"/>
    <sheet name="наряд-заказ" sheetId="6" r:id="rId6"/>
    <sheet name="разбор изделия" sheetId="7" r:id="rId7"/>
    <sheet name="платёжное поручение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8" l="1"/>
  <c r="K57" i="2" l="1"/>
  <c r="L55" i="2"/>
  <c r="L54" i="2"/>
  <c r="L53" i="2"/>
  <c r="L52" i="2"/>
  <c r="L51" i="2"/>
  <c r="L50" i="2"/>
  <c r="L49" i="2"/>
  <c r="L48" i="2"/>
  <c r="K26" i="2"/>
  <c r="I45" i="7" l="1"/>
  <c r="I18" i="5"/>
  <c r="I19" i="5" l="1"/>
  <c r="I20" i="5"/>
  <c r="H46" i="7" l="1"/>
  <c r="I46" i="7" s="1"/>
  <c r="H47" i="7"/>
  <c r="I47" i="7" s="1"/>
  <c r="H48" i="7"/>
  <c r="I48" i="7" s="1"/>
  <c r="H49" i="7"/>
  <c r="I49" i="7" s="1"/>
  <c r="H50" i="7"/>
  <c r="I50" i="7" s="1"/>
  <c r="H45" i="7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46" i="3"/>
  <c r="G46" i="5"/>
  <c r="I46" i="5" s="1"/>
  <c r="G45" i="5"/>
  <c r="I45" i="5" s="1"/>
  <c r="G44" i="5"/>
  <c r="I44" i="5" s="1"/>
  <c r="G43" i="5"/>
  <c r="G42" i="5"/>
  <c r="J42" i="5" s="1"/>
  <c r="G41" i="5"/>
  <c r="I41" i="5" s="1"/>
  <c r="H43" i="5"/>
  <c r="I43" i="5" s="1"/>
  <c r="J43" i="5" l="1"/>
  <c r="I42" i="5"/>
  <c r="J41" i="5"/>
  <c r="J45" i="5"/>
  <c r="J46" i="5"/>
  <c r="J44" i="5"/>
  <c r="I102" i="3"/>
  <c r="L24" i="3" l="1"/>
  <c r="M64" i="3"/>
  <c r="I128" i="3" l="1"/>
  <c r="I127" i="3"/>
  <c r="I126" i="3"/>
  <c r="K22" i="3"/>
  <c r="K21" i="3"/>
  <c r="K20" i="3"/>
  <c r="M63" i="3"/>
  <c r="M62" i="3"/>
  <c r="M61" i="3"/>
  <c r="M60" i="3"/>
  <c r="M59" i="3"/>
  <c r="M58" i="3"/>
  <c r="M57" i="3"/>
  <c r="M56" i="3"/>
  <c r="M55" i="3"/>
  <c r="M54" i="3"/>
  <c r="M47" i="3"/>
  <c r="M48" i="3"/>
  <c r="M49" i="3"/>
  <c r="M50" i="3"/>
  <c r="M51" i="3"/>
  <c r="M52" i="3"/>
  <c r="M53" i="3"/>
  <c r="M46" i="3"/>
  <c r="L23" i="2"/>
  <c r="L18" i="2"/>
  <c r="L19" i="2" l="1"/>
  <c r="L22" i="2"/>
  <c r="L21" i="2"/>
  <c r="K24" i="3"/>
  <c r="L24" i="2"/>
  <c r="L17" i="2"/>
  <c r="L20" i="2"/>
</calcChain>
</file>

<file path=xl/sharedStrings.xml><?xml version="1.0" encoding="utf-8"?>
<sst xmlns="http://schemas.openxmlformats.org/spreadsheetml/2006/main" count="730" uniqueCount="363">
  <si>
    <t>Сейчас</t>
  </si>
  <si>
    <t>Надо</t>
  </si>
  <si>
    <t>Длинная цепочка</t>
  </si>
  <si>
    <t>Много точек для возникновения потенциальных ошибок, не обязательно умышленных.</t>
  </si>
  <si>
    <t>Состав номеклатуры в документе условно произвольный и фиксируется сотрудником в момент создания документа. (Микс товара задваивает капсулы)</t>
  </si>
  <si>
    <t>Стандартизировать 'профиль' готового изделия. Создать технологические карты на каждое выпускаемое изделие.</t>
  </si>
  <si>
    <t>Технологическая карта</t>
  </si>
  <si>
    <t>Изделие:</t>
  </si>
  <si>
    <t>Номенклатура:</t>
  </si>
  <si>
    <t>Полипропилен Полиом РР Н120 GP</t>
  </si>
  <si>
    <t>№</t>
  </si>
  <si>
    <t>Кол-во</t>
  </si>
  <si>
    <t>ОК</t>
  </si>
  <si>
    <t>Крышка (капсула 34мм Rus)</t>
  </si>
  <si>
    <t>Краситель SR-21311 желтый</t>
  </si>
  <si>
    <t>Суперконцентрат пигмента 4001 красный</t>
  </si>
  <si>
    <t>Суперконцентрат пигмента 3111 зелёный</t>
  </si>
  <si>
    <t>Суперконцентрат пигмента 2775-1 синий</t>
  </si>
  <si>
    <t>Суперконцентрат пигмента 2517-3 ярко-голубой</t>
  </si>
  <si>
    <t>Краситель СКП УС 560 Т оранжевый</t>
  </si>
  <si>
    <t>Концентрат "Баско" П 0023/22-ПП просветлитель</t>
  </si>
  <si>
    <t>ед. изм.</t>
  </si>
  <si>
    <t>г</t>
  </si>
  <si>
    <t>шт</t>
  </si>
  <si>
    <t>Корпус (капсула 34мм Rus)</t>
  </si>
  <si>
    <t>Составляется на каждое изделие, участвующее в производственной цепочке.</t>
  </si>
  <si>
    <t xml:space="preserve">Если при производстве может использовать материал нескольких марок (например, полипропилен), изменения в карту вносит ответственное лицо. </t>
  </si>
  <si>
    <t>Руб.</t>
  </si>
  <si>
    <t>Итого:</t>
  </si>
  <si>
    <t>Минимизировать количество документов, используемых во всей цепочке.</t>
  </si>
  <si>
    <t>Документ Выпуск готовой продукции формируется на основе Тех карты.</t>
  </si>
  <si>
    <t>Выпуск готовой продукции</t>
  </si>
  <si>
    <t>от</t>
  </si>
  <si>
    <t>Откуда:</t>
  </si>
  <si>
    <t>Куда:</t>
  </si>
  <si>
    <t>ПроизводствоАрзамас</t>
  </si>
  <si>
    <t>Склад сырья</t>
  </si>
  <si>
    <t>Ремизов</t>
  </si>
  <si>
    <t>Сумма:</t>
  </si>
  <si>
    <t>Счёт:</t>
  </si>
  <si>
    <t>Интерфейс</t>
  </si>
  <si>
    <t>Приходные</t>
  </si>
  <si>
    <t>Бахилы</t>
  </si>
  <si>
    <t>Капсулы</t>
  </si>
  <si>
    <t>Автоматы</t>
  </si>
  <si>
    <t>Игрушки</t>
  </si>
  <si>
    <t>Ремизов С.</t>
  </si>
  <si>
    <t>Для исполнителей можно сделать отдельный интерфейс, упростив его до нескольких кнопок (аналог 1с: Регион)</t>
  </si>
  <si>
    <t>Крышка (капсула 34)</t>
  </si>
  <si>
    <t>Корпус (капсула 34)</t>
  </si>
  <si>
    <t>Капсула 34</t>
  </si>
  <si>
    <t>.   .   .</t>
  </si>
  <si>
    <t>Список технологических карт по категории</t>
  </si>
  <si>
    <t>Количество категорий может быть произвольным.</t>
  </si>
  <si>
    <t>Чем 'уже фокус категории, тем проще исполнителю, тем меньше ошибок.</t>
  </si>
  <si>
    <t>'Раздробить' изделия на короткие операции: вместо 'выпуск 'Капсула' -&gt; 'выпуск 'Крышка', 'выпуск 'Корпус', 'выпуск 'Капсула'.</t>
  </si>
  <si>
    <t>Кол-во на 1 ед.</t>
  </si>
  <si>
    <t>Вес</t>
  </si>
  <si>
    <t>руб</t>
  </si>
  <si>
    <t>Трудозатраты</t>
  </si>
  <si>
    <t>час</t>
  </si>
  <si>
    <t>вкладка 'Выпуск продукции'</t>
  </si>
  <si>
    <t>Выпуск продукции</t>
  </si>
  <si>
    <t>Номенклатура</t>
  </si>
  <si>
    <t>Комментарий</t>
  </si>
  <si>
    <t>Капсула (капсула 34мм Rus)</t>
  </si>
  <si>
    <t>Готовое изделие</t>
  </si>
  <si>
    <t>Итого</t>
  </si>
  <si>
    <t>вкладка 'Трудозатраты'</t>
  </si>
  <si>
    <t>Кол-во 
на 1 ед</t>
  </si>
  <si>
    <t>Выпущено, 
шт</t>
  </si>
  <si>
    <t>КАПСУЛЫ</t>
  </si>
  <si>
    <t>ИГРУШКИ</t>
  </si>
  <si>
    <t>АВТОМАТЫ</t>
  </si>
  <si>
    <t>БАХИЛЫ</t>
  </si>
  <si>
    <t>Затраты</t>
  </si>
  <si>
    <t>Цена</t>
  </si>
  <si>
    <t>план</t>
  </si>
  <si>
    <t>Сумма</t>
  </si>
  <si>
    <t>Дополнительные расходы</t>
  </si>
  <si>
    <t>вкладка 'Номенклатура'</t>
  </si>
  <si>
    <t>План</t>
  </si>
  <si>
    <t>Факт</t>
  </si>
  <si>
    <t>Итого, час</t>
  </si>
  <si>
    <t>вкладка 'Дополнительные расходы'</t>
  </si>
  <si>
    <t>Коробки</t>
  </si>
  <si>
    <t>Пакеты</t>
  </si>
  <si>
    <t>шт.</t>
  </si>
  <si>
    <t>Денежные средства</t>
  </si>
  <si>
    <t>ТМЦ</t>
  </si>
  <si>
    <t>Комментарий:</t>
  </si>
  <si>
    <t>Скотч</t>
  </si>
  <si>
    <t>Дата последнего изменения:</t>
  </si>
  <si>
    <t>Стоимость материалов</t>
  </si>
  <si>
    <t>Сырьё</t>
  </si>
  <si>
    <t>Исполнитель</t>
  </si>
  <si>
    <t>Минимизировать количество итераций от Закупки до Выпуска готового изделия.</t>
  </si>
  <si>
    <t>Версия:</t>
  </si>
  <si>
    <t>1.1</t>
  </si>
  <si>
    <t>Предусмотреть создание новой Тех карты копированием уже готовой карты.</t>
  </si>
  <si>
    <t>Замена материала может менять СБС Изделия, поэтому необходим периодический реквизит, который бы фиксировал СБС на периоде - Дата последнего изменения.</t>
  </si>
  <si>
    <t>Составляется ответственным лицом (нач. производства, технолог), у которого будет допуск к созданию и редактированию Тех карт.</t>
  </si>
  <si>
    <t>винты с обратной резьбой</t>
  </si>
  <si>
    <t>да/нет</t>
  </si>
  <si>
    <t>Ответственный:</t>
  </si>
  <si>
    <t>Принадлежность к группе указывается в карточке товара в блоке 'Виды свойств / Значения свойств'.</t>
  </si>
  <si>
    <t>Таблица:</t>
  </si>
  <si>
    <t>выбор из справочника</t>
  </si>
  <si>
    <t>Предусмотреть возможность добавлять строки.</t>
  </si>
  <si>
    <t>ДС и ТМЦ - доп затраты, которые возникли при производстве перечьня продукции.</t>
  </si>
  <si>
    <t>Всего затрат на изготовление продукции, руб.</t>
  </si>
  <si>
    <t>Итого сырьё</t>
  </si>
  <si>
    <t>Контроль остатков</t>
  </si>
  <si>
    <t>При добавлении строки:</t>
  </si>
  <si>
    <t>'Готовое изделие' выбирается из списка Готовых изделий вкладки 'Выпуск продукции'</t>
  </si>
  <si>
    <t>'Номенклатура' выбирается из общего справочника.</t>
  </si>
  <si>
    <t>'Откуда'/'Куда' - склады 'умолчанию' из Тех карты. Поля редактируемые. Значения из соотв справочника.</t>
  </si>
  <si>
    <t>'Ответственный' - не редактируемое поле, соответствует учётной записи пользователя.</t>
  </si>
  <si>
    <t>'Выпуск продукции', 'Номенклатура', 'Доп расходы' и 'Трудозатраты' - отдельные вкладки.</t>
  </si>
  <si>
    <t>'КАПСУЛЫ', 'ИГРУШКИ', 'АВТОМАТЫ', 'БАХИЛЫ' - номенклатура, сгруппированная по видам выпускаемой продукции.</t>
  </si>
  <si>
    <t>'Кол-во', 'Сумма' и 'Комментарий' - заполняется вручную.</t>
  </si>
  <si>
    <t>'Цена' - стоимость 1 шт 'Готового изделия', расчётное значение, расчитывается после клика 'Контроля остатков'</t>
  </si>
  <si>
    <t xml:space="preserve">'Сырьё' - стоимость партии, указанной в 'Кол-во', расчётное значение, расчитывается после клика 'Контроля остатков'. Расчитывается как сумма стоимости материалов из вкладки 'Номенклатура' (не 'Кол-во' * 'Цена план') </t>
  </si>
  <si>
    <t>'Контроль остатков' - при нажатии пересчитвает стоимость сырья и материалов, указанных в 'Номенклатуре', по суммарным остаткам на складе.</t>
  </si>
  <si>
    <t>'Контроль остатков' - при нехватке сырья на указанное кол-во в поле 'Кол-во' выводить сообщение в виде: На складе 'Откуда' 'Номенклатура' есть в наличии для производства только '5 000' шт. 'Готовое изделие'</t>
  </si>
  <si>
    <t>'Итого' - расчётная сумма затрат по Изделию (по строке).</t>
  </si>
  <si>
    <t>'Исполнитель' - редактируемое поле, значение из справочника Физ лица, заполняет автор документа.</t>
  </si>
  <si>
    <t>'Всего затрат на …' - сумма по 'Итого'</t>
  </si>
  <si>
    <t>'Готовое изделие', 'Номенклатура' и 'Кол-во на 1 ед' соответствуют Тех картам на изделие.</t>
  </si>
  <si>
    <t>'Счёт' - счета из справочника счетов.</t>
  </si>
  <si>
    <t>'Номенклатура' - значение из общего справочника номенклатуры.</t>
  </si>
  <si>
    <t>Пересчёт</t>
  </si>
  <si>
    <t>'Пересчёт' - пересчитывает стоимость сырья и материалов по 'Готовому изделию' с учётом добавленной строки.</t>
  </si>
  <si>
    <t>выбор из 'Готовой продукции'</t>
  </si>
  <si>
    <t>'Откуда'/'Куда' - склады, значения из справочника, значения 'по умолчанию' выставляет 'автор' карты.</t>
  </si>
  <si>
    <t>'Номенклатура' и 'Изделие' - редактируемые поля, значения из справочника Номенклатура.</t>
  </si>
  <si>
    <t>'Руб' (и красные поля) - информационное поле, расчётное значение, не редактируемое. Значения из последней Приходной накладной. Расчитывается при открытии карты, но не хранится.</t>
  </si>
  <si>
    <t>'Кол-во на 1 ед' и 'Трудозатраты' выставляет 'автор' карты при её создании.</t>
  </si>
  <si>
    <t>Сдельная</t>
  </si>
  <si>
    <t>Окладная</t>
  </si>
  <si>
    <t>Сотрудник</t>
  </si>
  <si>
    <t>Склад</t>
  </si>
  <si>
    <t>сдельная</t>
  </si>
  <si>
    <t>окладная</t>
  </si>
  <si>
    <t>ОПР</t>
  </si>
  <si>
    <t>'Номенклатура', 'Выпущено' и 'Исполнитель' - с вкладки 'Выпуск продукции'</t>
  </si>
  <si>
    <t>'Кол-во на 1 ед (план)' - из тех карты.</t>
  </si>
  <si>
    <t>'Кол-во на 1 ед (факт)' - выставляется вручную.</t>
  </si>
  <si>
    <t>'Итого' - расчётное поле. Если Факт = 0, то План * Выпущено, если Факт &lt;&gt;0, то Факт * Выпущено</t>
  </si>
  <si>
    <t>'Счёт' - счёт из справочника счетов. По умолчанию - пусто.</t>
  </si>
  <si>
    <t>Расчёт СБС</t>
  </si>
  <si>
    <t>Расчёт Себестоимости</t>
  </si>
  <si>
    <t>Сотрудник 1</t>
  </si>
  <si>
    <t>Сотрудник 3</t>
  </si>
  <si>
    <t>за месяц</t>
  </si>
  <si>
    <t>Вид расхода</t>
  </si>
  <si>
    <t>Примечание</t>
  </si>
  <si>
    <t>Расчёт</t>
  </si>
  <si>
    <t>Расходы</t>
  </si>
  <si>
    <t>'Расходы' и 'Выпуск продукции' - отдельные вкладки.</t>
  </si>
  <si>
    <t>'Сотрудник', 'Склад' - значения из справочников Физ лица и Склады.</t>
  </si>
  <si>
    <t>'Вид расхода' - выбор из списка. 2 вида - сдельная или окладная.</t>
  </si>
  <si>
    <t>'Сумма' - выставляется вручную.</t>
  </si>
  <si>
    <t>'Примечание' - текст.</t>
  </si>
  <si>
    <t>'Сдельная' - разнести на продукцию, выпущенную этим сотрудником, пропорционально фактически затраченныму времени (Выпуск готовой продукции - Трудозатраты)</t>
  </si>
  <si>
    <t>'Окладная' - разнести на товары, выпущенные на этом складе, пропорционально 'расчётной СБС + Сдельная'</t>
  </si>
  <si>
    <t>'Общепроизводственные расходы' - разнести на товары, выпущенные на этом складе, пропорционально 'расчётной СБС + Сдельная'</t>
  </si>
  <si>
    <t>Заработная плата</t>
  </si>
  <si>
    <t>Общепроизвдоственные расходы</t>
  </si>
  <si>
    <t>Склад 1</t>
  </si>
  <si>
    <t>Склад 2</t>
  </si>
  <si>
    <t>Общепроизводственные расходы - таблица с произвольным кол-вом строк.</t>
  </si>
  <si>
    <t>Заработная плата - таблица с произвольным кол-вом строк.</t>
  </si>
  <si>
    <t>'Склад' - значения из справочника складов.</t>
  </si>
  <si>
    <t>'Сумма' - расчётная величина, сумма расходов за месяц по статье 'Общепроизводственные расходы' для указанного склада.</t>
  </si>
  <si>
    <t>'Расчёт' - кнопка, при клике расчитывает ОПР и заполняет вкладку 'Выпуск продукции'.</t>
  </si>
  <si>
    <t>Для расчёта ОПР</t>
  </si>
  <si>
    <t>В документ 'Доходы и расходы' добавить статью 'Общепроизводственные расходы'.</t>
  </si>
  <si>
    <t>При выборе статьи 'Общепроизводственные расходы' контролировать заполнение поля 'Точка'. Точка должна быть заполнена.</t>
  </si>
  <si>
    <t>Если 'Точка' не заполнена - сообщение об ошибке, документ создан, но не проведён.</t>
  </si>
  <si>
    <t>вкладка 'Расходы'</t>
  </si>
  <si>
    <t>В месяце может быть только 1 документ 'Расчёт СБС'. Проверка на наличие такого документа + сообщение.</t>
  </si>
  <si>
    <t>'Сумма' - расчётное значение, расчёт после заполнения кол-ва.</t>
  </si>
  <si>
    <t>Доп расходы</t>
  </si>
  <si>
    <t>'Доп расходы' - расчётная величина. Расчитывается после заполнения вкладки 'Дополнительные расходы'.</t>
  </si>
  <si>
    <t>ИТОГО Дополнительные расходы</t>
  </si>
  <si>
    <t>Денежные средства.</t>
  </si>
  <si>
    <t>'Сумма' - вносится вручную.</t>
  </si>
  <si>
    <t>'Кол-во' - вносится вручную.</t>
  </si>
  <si>
    <t>'ИТОГО Дополнительные расходы' - сумма внесённых расходов ДС + ТМЦ.</t>
  </si>
  <si>
    <t>ИТОГО Доп расходы распределить на 'Готовые изделия' пропорционально 'Итого' из 'Выпуска продукции'.</t>
  </si>
  <si>
    <t>'Итого сырьё' - итоговый расход сырья по номенклатуре, расчётное и редактируемое поле.</t>
  </si>
  <si>
    <t>Дата документа</t>
  </si>
  <si>
    <t>Номер документа</t>
  </si>
  <si>
    <t>Выпущено, шт</t>
  </si>
  <si>
    <t>СБС 1 шт.</t>
  </si>
  <si>
    <t>вкладка 'Выпуск продукции' - список документов 'Выпуск готовой продукции' за месяц и их содержание.</t>
  </si>
  <si>
    <t>'Дата документа' и 'Номер документа' - дата и номер документа 'Выпуск готовой продукции'.</t>
  </si>
  <si>
    <t>'Склад' - склад 'Откуда' из документа 'Выпуск готовой продукции', вкладка 'Выпуск продукции'.</t>
  </si>
  <si>
    <t>'Готовое изделие' - перечень изделий из документа 'Выпуск готовой продукции', вкладка 'Выпуск продукции'.</t>
  </si>
  <si>
    <t>'Выпущено', 'Итого' и 'Доп расходы' - соответствующие значения из документа 'Выпуск готовой продукции', вкладка 'Выпуск продукции'.</t>
  </si>
  <si>
    <t>'Расчёт СБС' - расчитанные значения с учётом з/п и ОПР, указанных на вкладке 'Расходы' этого документа.</t>
  </si>
  <si>
    <t>'СБС 1 шт.' - расчёт себестоимости 1 готового изделия с учётом всех затрат.</t>
  </si>
  <si>
    <t>Считает расходы за указанный месяц и распределяет их на СБС.</t>
  </si>
  <si>
    <t>План производства</t>
  </si>
  <si>
    <t>на месяц</t>
  </si>
  <si>
    <t>Капсулы 34 мм</t>
  </si>
  <si>
    <t>Капсулы 45 мм</t>
  </si>
  <si>
    <t>Игрушки А</t>
  </si>
  <si>
    <t>Кол-во, шт</t>
  </si>
  <si>
    <t>Расчитать</t>
  </si>
  <si>
    <t>План / Факт</t>
  </si>
  <si>
    <t>вкладка 'План / Факт'</t>
  </si>
  <si>
    <t>Корпус (капсула 34 мм)</t>
  </si>
  <si>
    <t>Крышка (капсула 34 мм)</t>
  </si>
  <si>
    <t>Корпус (капсула 45 мм)</t>
  </si>
  <si>
    <t>Крышка (капсула 45 мм)</t>
  </si>
  <si>
    <t>Игрушка А (не упак)</t>
  </si>
  <si>
    <t>Капсула 28 мм</t>
  </si>
  <si>
    <t>Надо до Плана</t>
  </si>
  <si>
    <t>Есть, %</t>
  </si>
  <si>
    <t>Потребность</t>
  </si>
  <si>
    <t>'Готовое изделие' - выбор значений через 'КАПСУЛЫ, ИГРУШКИ …'.</t>
  </si>
  <si>
    <t>При выборе Готового изделия с версиями Тех карт показать 'выбор' версий с комментариями по ним.</t>
  </si>
  <si>
    <t>'Кол-во, шт План' - вносится руками</t>
  </si>
  <si>
    <t>'Кол-во, шт Факт' - расчитываемое значение, кол-во выпущенной продукции с начала месяца по документу Выпуск готовой продукции</t>
  </si>
  <si>
    <t>'% от плана' - расчитываемое значение, (Факт + Остатки в наличии) от Плана</t>
  </si>
  <si>
    <t>вкладка 'Сырьё и материалы'</t>
  </si>
  <si>
    <t>Сырьё и материалы</t>
  </si>
  <si>
    <t>'План / Факт' и 'Сырьё и материалы' - отдельные вкладки.</t>
  </si>
  <si>
    <t>'Готовое изделие' - значения с вкладки 'План / Факт'</t>
  </si>
  <si>
    <t>'Номенклатура' - соответствует Тех карте по Готовому изделию</t>
  </si>
  <si>
    <t>'Надо до плана' - расчитываемое значение, (План - Факт) по номенклатуре в соответствии с расходом из Тех карты</t>
  </si>
  <si>
    <t>Есть на складе</t>
  </si>
  <si>
    <t>'Есть на складе' - расчитываемое значение, фактические остатки по Номенклатуре на складе из Тех карты</t>
  </si>
  <si>
    <t xml:space="preserve">'Есть, %' - расчитываемое значение, 'Есть на складе' / 'Надо до Плана' </t>
  </si>
  <si>
    <t xml:space="preserve">'Потребность' - расчитываемое значение, 'Надо до Плана' - 'Есть на складе' </t>
  </si>
  <si>
    <t>Наряд-заказ</t>
  </si>
  <si>
    <t>Сотрудник 2</t>
  </si>
  <si>
    <t>'Дата' - выбор из календаря</t>
  </si>
  <si>
    <t>Принадлежность к группе указывается в карточке товара в блоке 'Виды свойств / Значения свойств'. (аналогично 'Выпуск готовой продукции')</t>
  </si>
  <si>
    <t>'Номенклатура' - выбор значений через 'КАПСУЛЫ, ИГРУШКИ …'.</t>
  </si>
  <si>
    <t>'Исполнитель' - значение из справочника 'Физ лица'</t>
  </si>
  <si>
    <t>Время на сборку</t>
  </si>
  <si>
    <t>Время на разборку</t>
  </si>
  <si>
    <t>Время на 1 ед.</t>
  </si>
  <si>
    <t>Разбор изделия</t>
  </si>
  <si>
    <t>Время на 1 ед., час</t>
  </si>
  <si>
    <t>Перечень</t>
  </si>
  <si>
    <t>'Кол-во' - вносится руками</t>
  </si>
  <si>
    <t>'Время на 1 ед План' - значение 'Время на разборку' из Тех карты</t>
  </si>
  <si>
    <t>'Время на 1 ед Факт' - редактируемое поле</t>
  </si>
  <si>
    <t>вкладка 'Перечень'</t>
  </si>
  <si>
    <t>вкладка 'Списание'</t>
  </si>
  <si>
    <t>'Выпущено, шт' - соответствует 'Кол-во' из вкладки 'Выпуск продукции'.</t>
  </si>
  <si>
    <t>Игрушки А (не упак)</t>
  </si>
  <si>
    <t>Капсулы 28 мм</t>
  </si>
  <si>
    <t>Кол-во на 1 ед</t>
  </si>
  <si>
    <t>Разбор, шт</t>
  </si>
  <si>
    <t>Склад Сырья</t>
  </si>
  <si>
    <t>'Откуда'/'Куда' - склады 'умолчанию' из Тех карты (в противоположном направлении). Поля редактируемые. Значения из соотв справочника.</t>
  </si>
  <si>
    <t>'Номенклатура' и 'Кол-во на 1 ед' - соответствует Тех карте на изделие.</t>
  </si>
  <si>
    <t>'Итого сырьё' - расчётное и редактируемое поле ('Кол-во на 1 ед' * 'Разбор').</t>
  </si>
  <si>
    <t>'Готовое изделие' - список соответствует вкладке 'Перечень'.</t>
  </si>
  <si>
    <t>Принадлежность к группе указывается в карточке товара в блоке 'Виды свойств / Значения свойств'. (аналогично 'Выпуск готовой продукции').</t>
  </si>
  <si>
    <t>'Разбор, шт.' и 'Исполнитель' - с вкладки 'Перечень'.</t>
  </si>
  <si>
    <t>Всего в наличии
% от плана</t>
  </si>
  <si>
    <t>'План' - вносится руками.</t>
  </si>
  <si>
    <t>Доступно комплектующих для, шт</t>
  </si>
  <si>
    <t>Брак</t>
  </si>
  <si>
    <t>Расчёт значений при открытии документа и по кнопке 'Расчитать'.</t>
  </si>
  <si>
    <t>Предусмотреть опцию 'Создать на основании'</t>
  </si>
  <si>
    <t>Из них Брак</t>
  </si>
  <si>
    <t>'Кол-во, шт Брак' - расчитываемое значение, кол-во продукции с начала месяца по документу 'Разбор изделия' из колонки 'Из них Брак'</t>
  </si>
  <si>
    <t xml:space="preserve">'Доступно комплектующих для, шт' - расчитываемое значение, расчёт по текущим остаткам в соответствии с Тех картой. Указывается по кол-ву наименьшего компонента </t>
  </si>
  <si>
    <t>Расчёт значений при открытии документа и по кнопке 'Расчитать' на вкладке 'План/Факт'</t>
  </si>
  <si>
    <t xml:space="preserve">'Из них Брак' - редактируемое поле, выставляется вручную. </t>
  </si>
  <si>
    <t xml:space="preserve">Значения 'Из них Брак' участвуют в расчёте значений 'Брак' в 'Плане производства'. </t>
  </si>
  <si>
    <t>На склад 'Куда' встаёт номенклатура в количестве ('Итого сырьё' - 'Из них Брак')</t>
  </si>
  <si>
    <t>Версия: возможны различные версии Тех карты. Да - карта с версиями, Нет - без версий. Версия - 2-а текстовых поля (номер + комментарии)</t>
  </si>
  <si>
    <t>на</t>
  </si>
  <si>
    <t>Дата</t>
  </si>
  <si>
    <t>'Факт' - расчитываемое значение, фактический выпуск продукции за Дату по этому 'Сотруднику' из документа 'Выпуск готовой продукции'.</t>
  </si>
  <si>
    <t>Значения расчитываются при открытии документа и по кнопке 'Рассчитать'.</t>
  </si>
  <si>
    <t>Рассчитать</t>
  </si>
  <si>
    <t>'Исполнитель' - значение из справочника 'Физ лица'.</t>
  </si>
  <si>
    <t>Разбор</t>
  </si>
  <si>
    <t>'Перечень' и 'Разбор' - отдельные вкладки.</t>
  </si>
  <si>
    <t>Комментарии:</t>
  </si>
  <si>
    <t>1. В Журнал добавить столбец с признаком да/нет.</t>
  </si>
  <si>
    <t>2. Если 'Изделие' пустое, карту не сохранять выводить сообщение 'Укажите изделие'.</t>
  </si>
  <si>
    <t xml:space="preserve">3. Если 'Версия' = нет, то текстовые поля '№' и 'комментарии' не доступны для записи. </t>
  </si>
  <si>
    <t>6. Руб. - учётная стоимость на складе 'Откуда'. Если товара нет, то 0.</t>
  </si>
  <si>
    <t>7. Сейчас: при изменении кол-ва стоимость материалов не пересчитывается.</t>
  </si>
  <si>
    <t xml:space="preserve">9. Поле 'Время' должно быть в формате времени, не текстовое поле. </t>
  </si>
  <si>
    <t>8. Из Итого убрать Вес. Совсем.</t>
  </si>
  <si>
    <t>для партии, шт</t>
  </si>
  <si>
    <t>4. В 'шапку' карты добавить 'для партии, шт'. Карта может быть составлена на 1, 10,… 10000, любое кол-во изделий. Учитывать значение в последующих расчётах.</t>
  </si>
  <si>
    <t>5. Столбец Ед.изм. Убрать.</t>
  </si>
  <si>
    <t>Платёжное поручение</t>
  </si>
  <si>
    <t>'Наименование': из справочника Контрагенты</t>
  </si>
  <si>
    <t xml:space="preserve">от </t>
  </si>
  <si>
    <t>'Счёт': по умолчанию - Основной счёт из Карточки контрагента - Расчётные счета</t>
  </si>
  <si>
    <t>'Счёт': по клику - открыть Карточку контрагента</t>
  </si>
  <si>
    <t>'ИНН': из Карточки контрагента</t>
  </si>
  <si>
    <t>Отправитель</t>
  </si>
  <si>
    <t>Получатель</t>
  </si>
  <si>
    <t>'Банк', 'БИК', 'Кор. счёт': из Сведений о расчётном счёте</t>
  </si>
  <si>
    <t>'Сумма платежа': число, ручной ввод</t>
  </si>
  <si>
    <t>Наименование</t>
  </si>
  <si>
    <t>ООО "Ареафарм"</t>
  </si>
  <si>
    <t>ООО "Гамболс"</t>
  </si>
  <si>
    <t>'Ставка НДС': выбор значений из списка: без НДС, 10%, 18%</t>
  </si>
  <si>
    <t>Счёт</t>
  </si>
  <si>
    <t>основной</t>
  </si>
  <si>
    <t>'Сумма НДС': расчётное значение, считать как  "в том числе НДС"</t>
  </si>
  <si>
    <t>ИНН</t>
  </si>
  <si>
    <t>'Статья ДДС': из справочника Статья учёта</t>
  </si>
  <si>
    <t>Банк</t>
  </si>
  <si>
    <t>Альфа Банк</t>
  </si>
  <si>
    <t>ВТБ</t>
  </si>
  <si>
    <t>'Назначение платежа' и 'Комментарий': текстовое поле</t>
  </si>
  <si>
    <t>БИК</t>
  </si>
  <si>
    <t>'Ответственный': соответствует учётной записи пользователя</t>
  </si>
  <si>
    <t>Кор. Счёт</t>
  </si>
  <si>
    <t>Права доступа: Администратор, Финансовый директор, Казначей</t>
  </si>
  <si>
    <t>Сумма платежа, руб.</t>
  </si>
  <si>
    <t>Статья ДДС</t>
  </si>
  <si>
    <t xml:space="preserve">Контроль: п.п. 1-9 должны быть заполнены. </t>
  </si>
  <si>
    <t>Ставка НДС</t>
  </si>
  <si>
    <t>если что-то не заполнено, 'подсветить' это поле, вывести сообщение об ошибке, документ не закрывать и не сохранять</t>
  </si>
  <si>
    <t>Сумма НДС, руб.</t>
  </si>
  <si>
    <t>Назначение платежа</t>
  </si>
  <si>
    <t>Ответственный</t>
  </si>
  <si>
    <t>Качурин</t>
  </si>
  <si>
    <t>Журнал ПП</t>
  </si>
  <si>
    <t>Все поля - из ПП.</t>
  </si>
  <si>
    <t>Период</t>
  </si>
  <si>
    <t>Период: период с … по …, за который необходимо вывести документы.</t>
  </si>
  <si>
    <t>Фильтрация списка ПП.</t>
  </si>
  <si>
    <t>Сумма, руб.</t>
  </si>
  <si>
    <t>в т.ч. НДС, руб.</t>
  </si>
  <si>
    <t>Фильтр: выбор из списка: Статья ДДС, Получатель.</t>
  </si>
  <si>
    <t>Аренда</t>
  </si>
  <si>
    <t>Аренда за январь</t>
  </si>
  <si>
    <t>ООО "Эго"</t>
  </si>
  <si>
    <t>Фильтр по умолчанию = отсутствует.</t>
  </si>
  <si>
    <t>Значение: по клику открыть соответствующий справочник (Статья ДДС, Контрагенты), чтобы выбрать значение.</t>
  </si>
  <si>
    <t>если Фильтр = отсутствует, то Значение - не активно.</t>
  </si>
  <si>
    <t>Ввести на основании:</t>
  </si>
  <si>
    <t>на основании ПП можно создать документ Доходы и расходы.</t>
  </si>
  <si>
    <t>Фильтр</t>
  </si>
  <si>
    <t>отсутствует</t>
  </si>
  <si>
    <t>Значение</t>
  </si>
  <si>
    <t>Выгрузить в файл</t>
  </si>
  <si>
    <t xml:space="preserve">из ПП в ДиР брать: </t>
  </si>
  <si>
    <t>Сумму - в Сумму</t>
  </si>
  <si>
    <t>Статью ДДС - в Статью</t>
  </si>
  <si>
    <t>Получателя - в Контрагента</t>
  </si>
  <si>
    <t>Счёт Отправителя - в Счёт</t>
  </si>
  <si>
    <t>Комментарий - в Примечание</t>
  </si>
  <si>
    <t>Остальное в ДиР заполняется самостоятельно.</t>
  </si>
  <si>
    <t>'Выгрузить в файл' - выгрузка в стандартный обменный файл, текстовый формат. Файл прилагаю.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</si>
</sst>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6"/>
      <color rgb="FF7DFFFF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/>
    <xf numFmtId="0" fontId="0" fillId="4" borderId="1" xfId="0" applyFill="1" applyBorder="1" applyAlignment="1">
      <alignment horizontal="center"/>
    </xf>
    <xf numFmtId="0" fontId="0" fillId="4" borderId="4" xfId="0" applyFill="1" applyBorder="1"/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/>
    <xf numFmtId="0" fontId="0" fillId="0" borderId="4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0" xfId="0" applyBorder="1"/>
    <xf numFmtId="3" fontId="0" fillId="5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/>
    <xf numFmtId="0" fontId="0" fillId="5" borderId="4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9" xfId="0" applyFill="1" applyBorder="1"/>
    <xf numFmtId="0" fontId="0" fillId="4" borderId="5" xfId="0" applyFill="1" applyBorder="1" applyAlignment="1">
      <alignment horizontal="center" vertical="center"/>
    </xf>
    <xf numFmtId="0" fontId="0" fillId="3" borderId="0" xfId="0" quotePrefix="1" applyFill="1"/>
    <xf numFmtId="0" fontId="0" fillId="0" borderId="3" xfId="0" applyFill="1" applyBorder="1"/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4" borderId="0" xfId="0" applyFill="1" applyAlignment="1"/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/>
    <xf numFmtId="0" fontId="0" fillId="0" borderId="4" xfId="0" applyFill="1" applyBorder="1" applyAlignment="1"/>
    <xf numFmtId="0" fontId="0" fillId="0" borderId="3" xfId="0" applyFill="1" applyBorder="1" applyAlignment="1"/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/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5" borderId="2" xfId="0" applyFill="1" applyBorder="1" applyAlignment="1"/>
    <xf numFmtId="0" fontId="0" fillId="5" borderId="4" xfId="0" applyFill="1" applyBorder="1" applyAlignment="1"/>
    <xf numFmtId="0" fontId="0" fillId="5" borderId="3" xfId="0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4" fillId="4" borderId="0" xfId="0" applyFont="1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6" fontId="0" fillId="4" borderId="0" xfId="0" quotePrefix="1" applyNumberFormat="1" applyFill="1"/>
    <xf numFmtId="16" fontId="0" fillId="4" borderId="1" xfId="0" quotePrefix="1" applyNumberFormat="1" applyFill="1" applyBorder="1" applyAlignment="1">
      <alignment horizontal="center"/>
    </xf>
    <xf numFmtId="16" fontId="0" fillId="0" borderId="1" xfId="0" quotePrefix="1" applyNumberForma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5" borderId="8" xfId="0" applyFill="1" applyBorder="1"/>
    <xf numFmtId="0" fontId="0" fillId="5" borderId="5" xfId="0" applyFill="1" applyBorder="1"/>
    <xf numFmtId="0" fontId="0" fillId="4" borderId="10" xfId="0" applyFill="1" applyBorder="1"/>
    <xf numFmtId="0" fontId="0" fillId="0" borderId="0" xfId="0" quotePrefix="1"/>
    <xf numFmtId="0" fontId="0" fillId="0" borderId="0" xfId="0" quotePrefix="1" applyAlignment="1">
      <alignment vertical="center"/>
    </xf>
    <xf numFmtId="0" fontId="0" fillId="0" borderId="0" xfId="0" quotePrefix="1" applyBorder="1" applyAlignment="1">
      <alignment horizontal="left" vertical="center"/>
    </xf>
    <xf numFmtId="0" fontId="0" fillId="0" borderId="0" xfId="0" quotePrefix="1" applyAlignment="1"/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3" xfId="0" applyFill="1" applyBorder="1"/>
    <xf numFmtId="0" fontId="0" fillId="4" borderId="0" xfId="0" applyFill="1" applyBorder="1" applyAlignment="1"/>
    <xf numFmtId="3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5" borderId="1" xfId="1" applyFont="1" applyFill="1" applyBorder="1" applyAlignment="1">
      <alignment horizontal="center"/>
    </xf>
    <xf numFmtId="14" fontId="0" fillId="0" borderId="1" xfId="0" applyNumberFormat="1" applyFill="1" applyBorder="1" applyAlignment="1">
      <alignment vertical="center"/>
    </xf>
    <xf numFmtId="3" fontId="0" fillId="4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0" fillId="4" borderId="0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/>
    <xf numFmtId="0" fontId="0" fillId="4" borderId="11" xfId="0" applyFill="1" applyBorder="1" applyAlignment="1"/>
    <xf numFmtId="1" fontId="0" fillId="3" borderId="1" xfId="0" quotePrefix="1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2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6" fillId="3" borderId="0" xfId="0" applyFont="1" applyFill="1"/>
    <xf numFmtId="16" fontId="0" fillId="3" borderId="1" xfId="0" quotePrefix="1" applyNumberFormat="1" applyFill="1" applyBorder="1" applyAlignment="1">
      <alignment horizontal="center"/>
    </xf>
    <xf numFmtId="0" fontId="0" fillId="3" borderId="3" xfId="0" applyFill="1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left" vertical="center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4" fontId="0" fillId="5" borderId="2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left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right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0" xfId="0" applyFont="1" applyFill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CCFFCC"/>
      <color rgb="FF7DFFFF"/>
      <color rgb="FFFFFFCC"/>
      <color rgb="FFFFCCFF"/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7</xdr:row>
      <xdr:rowOff>171450</xdr:rowOff>
    </xdr:from>
    <xdr:to>
      <xdr:col>6</xdr:col>
      <xdr:colOff>400050</xdr:colOff>
      <xdr:row>13</xdr:row>
      <xdr:rowOff>142875</xdr:rowOff>
    </xdr:to>
    <xdr:grpSp>
      <xdr:nvGrpSpPr>
        <xdr:cNvPr id="32" name="Группа 31"/>
        <xdr:cNvGrpSpPr/>
      </xdr:nvGrpSpPr>
      <xdr:grpSpPr>
        <a:xfrm>
          <a:off x="1962149" y="1647825"/>
          <a:ext cx="2228851" cy="1114425"/>
          <a:chOff x="1647824" y="1019175"/>
          <a:chExt cx="2228851" cy="1114425"/>
        </a:xfrm>
      </xdr:grpSpPr>
      <xdr:sp macro="" textlink="">
        <xdr:nvSpPr>
          <xdr:cNvPr id="3" name="Прямоугольник 2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ПроизводствоАрзамас</a:t>
            </a:r>
          </a:p>
        </xdr:txBody>
      </xdr:sp>
      <xdr:sp macro="" textlink="">
        <xdr:nvSpPr>
          <xdr:cNvPr id="4" name="Прямоугольник 3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Приходный док-т</a:t>
            </a:r>
          </a:p>
        </xdr:txBody>
      </xdr:sp>
      <xdr:cxnSp macro="">
        <xdr:nvCxnSpPr>
          <xdr:cNvPr id="7" name="Прямая со стрелкой 6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Прямоугольник 30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Материалы</a:t>
            </a:r>
          </a:p>
        </xdr:txBody>
      </xdr:sp>
    </xdr:grpSp>
    <xdr:clientData/>
  </xdr:twoCellAnchor>
  <xdr:twoCellAnchor>
    <xdr:from>
      <xdr:col>6</xdr:col>
      <xdr:colOff>609599</xdr:colOff>
      <xdr:row>7</xdr:row>
      <xdr:rowOff>171450</xdr:rowOff>
    </xdr:from>
    <xdr:to>
      <xdr:col>10</xdr:col>
      <xdr:colOff>400050</xdr:colOff>
      <xdr:row>13</xdr:row>
      <xdr:rowOff>142875</xdr:rowOff>
    </xdr:to>
    <xdr:grpSp>
      <xdr:nvGrpSpPr>
        <xdr:cNvPr id="33" name="Группа 32"/>
        <xdr:cNvGrpSpPr/>
      </xdr:nvGrpSpPr>
      <xdr:grpSpPr>
        <a:xfrm>
          <a:off x="4400549" y="1647825"/>
          <a:ext cx="2419351" cy="1114425"/>
          <a:chOff x="1647824" y="1019175"/>
          <a:chExt cx="2228851" cy="1114425"/>
        </a:xfrm>
      </xdr:grpSpPr>
      <xdr:sp macro="" textlink="">
        <xdr:nvSpPr>
          <xdr:cNvPr id="34" name="Прямоугольник 33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Сотрудник</a:t>
            </a:r>
          </a:p>
        </xdr:txBody>
      </xdr:sp>
      <xdr:sp macro="" textlink="">
        <xdr:nvSpPr>
          <xdr:cNvPr id="35" name="Прямоугольник 34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Передача в Произ</a:t>
            </a:r>
          </a:p>
        </xdr:txBody>
      </xdr:sp>
      <xdr:cxnSp macro="">
        <xdr:nvCxnSpPr>
          <xdr:cNvPr id="36" name="Прямая со стрелкой 35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Прямоугольник 36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Материалы</a:t>
            </a:r>
          </a:p>
        </xdr:txBody>
      </xdr:sp>
    </xdr:grpSp>
    <xdr:clientData/>
  </xdr:twoCellAnchor>
  <xdr:twoCellAnchor>
    <xdr:from>
      <xdr:col>11</xdr:col>
      <xdr:colOff>28574</xdr:colOff>
      <xdr:row>7</xdr:row>
      <xdr:rowOff>171450</xdr:rowOff>
    </xdr:from>
    <xdr:to>
      <xdr:col>14</xdr:col>
      <xdr:colOff>285750</xdr:colOff>
      <xdr:row>13</xdr:row>
      <xdr:rowOff>142875</xdr:rowOff>
    </xdr:to>
    <xdr:grpSp>
      <xdr:nvGrpSpPr>
        <xdr:cNvPr id="38" name="Группа 37"/>
        <xdr:cNvGrpSpPr/>
      </xdr:nvGrpSpPr>
      <xdr:grpSpPr>
        <a:xfrm>
          <a:off x="7058024" y="1647825"/>
          <a:ext cx="2228851" cy="1114425"/>
          <a:chOff x="1647824" y="1019175"/>
          <a:chExt cx="2228851" cy="1114425"/>
        </a:xfrm>
      </xdr:grpSpPr>
      <xdr:sp macro="" textlink="">
        <xdr:nvSpPr>
          <xdr:cNvPr id="39" name="Прямоугольник 38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ПроизводствоАрзамас</a:t>
            </a:r>
          </a:p>
        </xdr:txBody>
      </xdr:sp>
      <xdr:sp macro="" textlink="">
        <xdr:nvSpPr>
          <xdr:cNvPr id="40" name="Прямоугольник 39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Микс товара</a:t>
            </a:r>
          </a:p>
        </xdr:txBody>
      </xdr:sp>
      <xdr:cxnSp macro="">
        <xdr:nvCxnSpPr>
          <xdr:cNvPr id="41" name="Прямая со стрелкой 40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Прямоугольник 41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Готовое</a:t>
            </a:r>
            <a:r>
              <a:rPr lang="ru-RU" sz="1200" baseline="0">
                <a:solidFill>
                  <a:sysClr val="windowText" lastClr="000000"/>
                </a:solidFill>
              </a:rPr>
              <a:t> изделие</a:t>
            </a:r>
            <a:endParaRPr lang="ru-RU" sz="12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14</xdr:col>
      <xdr:colOff>533399</xdr:colOff>
      <xdr:row>7</xdr:row>
      <xdr:rowOff>171450</xdr:rowOff>
    </xdr:from>
    <xdr:to>
      <xdr:col>18</xdr:col>
      <xdr:colOff>466725</xdr:colOff>
      <xdr:row>13</xdr:row>
      <xdr:rowOff>142875</xdr:rowOff>
    </xdr:to>
    <xdr:grpSp>
      <xdr:nvGrpSpPr>
        <xdr:cNvPr id="43" name="Группа 42"/>
        <xdr:cNvGrpSpPr/>
      </xdr:nvGrpSpPr>
      <xdr:grpSpPr>
        <a:xfrm>
          <a:off x="9534524" y="1647825"/>
          <a:ext cx="2371726" cy="1114425"/>
          <a:chOff x="1647824" y="1019175"/>
          <a:chExt cx="2228851" cy="1114425"/>
        </a:xfrm>
      </xdr:grpSpPr>
      <xdr:sp macro="" textlink="">
        <xdr:nvSpPr>
          <xdr:cNvPr id="44" name="Прямоугольник 43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ПроизводствоАрзамас</a:t>
            </a:r>
          </a:p>
        </xdr:txBody>
      </xdr:sp>
      <xdr:sp macro="" textlink="">
        <xdr:nvSpPr>
          <xdr:cNvPr id="45" name="Прямоугольник 44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Приходный док-т</a:t>
            </a:r>
          </a:p>
        </xdr:txBody>
      </xdr:sp>
      <xdr:cxnSp macro="">
        <xdr:nvCxnSpPr>
          <xdr:cNvPr id="46" name="Прямая со стрелкой 45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7" name="Прямоугольник 46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Готовое</a:t>
            </a:r>
            <a:r>
              <a:rPr lang="ru-RU" sz="1200" baseline="0">
                <a:solidFill>
                  <a:sysClr val="windowText" lastClr="000000"/>
                </a:solidFill>
              </a:rPr>
              <a:t> изделие</a:t>
            </a:r>
            <a:endParaRPr lang="ru-RU" sz="12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533401</xdr:colOff>
      <xdr:row>11</xdr:row>
      <xdr:rowOff>0</xdr:rowOff>
    </xdr:from>
    <xdr:to>
      <xdr:col>2</xdr:col>
      <xdr:colOff>381001</xdr:colOff>
      <xdr:row>11</xdr:row>
      <xdr:rowOff>0</xdr:rowOff>
    </xdr:to>
    <xdr:cxnSp macro="">
      <xdr:nvCxnSpPr>
        <xdr:cNvPr id="51" name="Прямая со стрелкой 50"/>
        <xdr:cNvCxnSpPr/>
      </xdr:nvCxnSpPr>
      <xdr:spPr>
        <a:xfrm>
          <a:off x="1143001" y="1714500"/>
          <a:ext cx="457200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7</xdr:row>
      <xdr:rowOff>171450</xdr:rowOff>
    </xdr:from>
    <xdr:to>
      <xdr:col>21</xdr:col>
      <xdr:colOff>447675</xdr:colOff>
      <xdr:row>13</xdr:row>
      <xdr:rowOff>142875</xdr:rowOff>
    </xdr:to>
    <xdr:grpSp>
      <xdr:nvGrpSpPr>
        <xdr:cNvPr id="67" name="Группа 66"/>
        <xdr:cNvGrpSpPr/>
      </xdr:nvGrpSpPr>
      <xdr:grpSpPr>
        <a:xfrm>
          <a:off x="12049125" y="1647825"/>
          <a:ext cx="1666875" cy="1114425"/>
          <a:chOff x="11582400" y="1647825"/>
          <a:chExt cx="1666875" cy="1114425"/>
        </a:xfrm>
      </xdr:grpSpPr>
      <xdr:sp macro="" textlink="">
        <xdr:nvSpPr>
          <xdr:cNvPr id="49" name="Прямоугольник 48"/>
          <xdr:cNvSpPr/>
        </xdr:nvSpPr>
        <xdr:spPr>
          <a:xfrm>
            <a:off x="11582400" y="179069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сырья </a:t>
            </a:r>
          </a:p>
        </xdr:txBody>
      </xdr:sp>
      <xdr:sp macro="" textlink="">
        <xdr:nvSpPr>
          <xdr:cNvPr id="50" name="Прямоугольник 49"/>
          <xdr:cNvSpPr/>
        </xdr:nvSpPr>
        <xdr:spPr>
          <a:xfrm>
            <a:off x="11734800" y="164782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Перемещение</a:t>
            </a:r>
          </a:p>
        </xdr:txBody>
      </xdr:sp>
      <xdr:sp macro="" textlink="">
        <xdr:nvSpPr>
          <xdr:cNvPr id="52" name="Прямоугольник 51"/>
          <xdr:cNvSpPr/>
        </xdr:nvSpPr>
        <xdr:spPr>
          <a:xfrm>
            <a:off x="11734800" y="246697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Готовое изделие</a:t>
            </a:r>
          </a:p>
        </xdr:txBody>
      </xdr:sp>
    </xdr:grpSp>
    <xdr:clientData/>
  </xdr:twoCellAnchor>
  <xdr:twoCellAnchor>
    <xdr:from>
      <xdr:col>0</xdr:col>
      <xdr:colOff>323850</xdr:colOff>
      <xdr:row>10</xdr:row>
      <xdr:rowOff>38100</xdr:rowOff>
    </xdr:from>
    <xdr:to>
      <xdr:col>1</xdr:col>
      <xdr:colOff>361950</xdr:colOff>
      <xdr:row>11</xdr:row>
      <xdr:rowOff>142875</xdr:rowOff>
    </xdr:to>
    <xdr:sp macro="" textlink="">
      <xdr:nvSpPr>
        <xdr:cNvPr id="55" name="Прямоугольник 54"/>
        <xdr:cNvSpPr/>
      </xdr:nvSpPr>
      <xdr:spPr>
        <a:xfrm>
          <a:off x="323850" y="1562100"/>
          <a:ext cx="647700" cy="295275"/>
        </a:xfrm>
        <a:prstGeom prst="rect">
          <a:avLst/>
        </a:prstGeom>
        <a:solidFill>
          <a:schemeClr val="bg1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Заупка</a:t>
          </a:r>
        </a:p>
      </xdr:txBody>
    </xdr:sp>
    <xdr:clientData/>
  </xdr:twoCellAnchor>
  <xdr:twoCellAnchor>
    <xdr:from>
      <xdr:col>2</xdr:col>
      <xdr:colOff>609599</xdr:colOff>
      <xdr:row>27</xdr:row>
      <xdr:rowOff>171450</xdr:rowOff>
    </xdr:from>
    <xdr:to>
      <xdr:col>6</xdr:col>
      <xdr:colOff>400050</xdr:colOff>
      <xdr:row>33</xdr:row>
      <xdr:rowOff>142875</xdr:rowOff>
    </xdr:to>
    <xdr:grpSp>
      <xdr:nvGrpSpPr>
        <xdr:cNvPr id="68" name="Группа 67"/>
        <xdr:cNvGrpSpPr/>
      </xdr:nvGrpSpPr>
      <xdr:grpSpPr>
        <a:xfrm>
          <a:off x="1962149" y="5600700"/>
          <a:ext cx="2228851" cy="1114425"/>
          <a:chOff x="1647824" y="1019175"/>
          <a:chExt cx="2228851" cy="1114425"/>
        </a:xfrm>
      </xdr:grpSpPr>
      <xdr:sp macro="" textlink="">
        <xdr:nvSpPr>
          <xdr:cNvPr id="69" name="Прямоугольник 68"/>
          <xdr:cNvSpPr/>
        </xdr:nvSpPr>
        <xdr:spPr>
          <a:xfrm>
            <a:off x="1647824" y="116204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ПроизводствоАрзамас</a:t>
            </a:r>
          </a:p>
        </xdr:txBody>
      </xdr:sp>
      <xdr:sp macro="" textlink="">
        <xdr:nvSpPr>
          <xdr:cNvPr id="70" name="Прямоугольник 69"/>
          <xdr:cNvSpPr/>
        </xdr:nvSpPr>
        <xdr:spPr>
          <a:xfrm>
            <a:off x="1800224" y="1019175"/>
            <a:ext cx="1362075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Приходный док-т</a:t>
            </a:r>
          </a:p>
        </xdr:txBody>
      </xdr:sp>
      <xdr:cxnSp macro="">
        <xdr:nvCxnSpPr>
          <xdr:cNvPr id="71" name="Прямая со стрелкой 70"/>
          <xdr:cNvCxnSpPr/>
        </xdr:nvCxnSpPr>
        <xdr:spPr>
          <a:xfrm>
            <a:off x="3419475" y="1609725"/>
            <a:ext cx="457200" cy="0"/>
          </a:xfrm>
          <a:prstGeom prst="straightConnector1">
            <a:avLst/>
          </a:prstGeom>
          <a:ln w="3810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2" name="Прямоугольник 71"/>
          <xdr:cNvSpPr/>
        </xdr:nvSpPr>
        <xdr:spPr>
          <a:xfrm>
            <a:off x="1800224" y="183832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Материалы</a:t>
            </a:r>
          </a:p>
        </xdr:txBody>
      </xdr:sp>
    </xdr:grpSp>
    <xdr:clientData/>
  </xdr:twoCellAnchor>
  <xdr:twoCellAnchor>
    <xdr:from>
      <xdr:col>1</xdr:col>
      <xdr:colOff>533401</xdr:colOff>
      <xdr:row>31</xdr:row>
      <xdr:rowOff>0</xdr:rowOff>
    </xdr:from>
    <xdr:to>
      <xdr:col>2</xdr:col>
      <xdr:colOff>381001</xdr:colOff>
      <xdr:row>31</xdr:row>
      <xdr:rowOff>0</xdr:rowOff>
    </xdr:to>
    <xdr:cxnSp macro="">
      <xdr:nvCxnSpPr>
        <xdr:cNvPr id="73" name="Прямая со стрелкой 72"/>
        <xdr:cNvCxnSpPr/>
      </xdr:nvCxnSpPr>
      <xdr:spPr>
        <a:xfrm>
          <a:off x="1143001" y="5619750"/>
          <a:ext cx="457200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27</xdr:row>
      <xdr:rowOff>171450</xdr:rowOff>
    </xdr:from>
    <xdr:to>
      <xdr:col>9</xdr:col>
      <xdr:colOff>447675</xdr:colOff>
      <xdr:row>33</xdr:row>
      <xdr:rowOff>142875</xdr:rowOff>
    </xdr:to>
    <xdr:grpSp>
      <xdr:nvGrpSpPr>
        <xdr:cNvPr id="74" name="Группа 73"/>
        <xdr:cNvGrpSpPr/>
      </xdr:nvGrpSpPr>
      <xdr:grpSpPr>
        <a:xfrm>
          <a:off x="4467225" y="5600700"/>
          <a:ext cx="1666875" cy="1114425"/>
          <a:chOff x="11582400" y="1647825"/>
          <a:chExt cx="1666875" cy="1114425"/>
        </a:xfrm>
      </xdr:grpSpPr>
      <xdr:sp macro="" textlink="">
        <xdr:nvSpPr>
          <xdr:cNvPr id="75" name="Прямоугольник 74"/>
          <xdr:cNvSpPr/>
        </xdr:nvSpPr>
        <xdr:spPr>
          <a:xfrm>
            <a:off x="11582400" y="1790699"/>
            <a:ext cx="1666875" cy="828675"/>
          </a:xfrm>
          <a:prstGeom prst="rect">
            <a:avLst/>
          </a:prstGeom>
          <a:solidFill>
            <a:schemeClr val="bg1">
              <a:lumMod val="85000"/>
            </a:schemeClr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ru-RU" sz="1200">
              <a:solidFill>
                <a:sysClr val="windowText" lastClr="000000"/>
              </a:solidFill>
            </a:endParaRPr>
          </a:p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Склад сырья</a:t>
            </a:r>
          </a:p>
        </xdr:txBody>
      </xdr:sp>
      <xdr:sp macro="" textlink="">
        <xdr:nvSpPr>
          <xdr:cNvPr id="76" name="Прямоугольник 75"/>
          <xdr:cNvSpPr/>
        </xdr:nvSpPr>
        <xdr:spPr>
          <a:xfrm>
            <a:off x="11696699" y="1647825"/>
            <a:ext cx="1440000" cy="295275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Выпуск Продукции</a:t>
            </a:r>
          </a:p>
        </xdr:txBody>
      </xdr:sp>
      <xdr:sp macro="" textlink="">
        <xdr:nvSpPr>
          <xdr:cNvPr id="77" name="Прямоугольник 76"/>
          <xdr:cNvSpPr/>
        </xdr:nvSpPr>
        <xdr:spPr>
          <a:xfrm>
            <a:off x="11734800" y="2466975"/>
            <a:ext cx="1362075" cy="295275"/>
          </a:xfrm>
          <a:prstGeom prst="rect">
            <a:avLst/>
          </a:prstGeom>
          <a:solidFill>
            <a:srgbClr val="CCEC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>
                <a:solidFill>
                  <a:sysClr val="windowText" lastClr="000000"/>
                </a:solidFill>
              </a:rPr>
              <a:t>Готовое изделие</a:t>
            </a:r>
          </a:p>
        </xdr:txBody>
      </xdr:sp>
    </xdr:grpSp>
    <xdr:clientData/>
  </xdr:twoCellAnchor>
  <xdr:twoCellAnchor>
    <xdr:from>
      <xdr:col>0</xdr:col>
      <xdr:colOff>323850</xdr:colOff>
      <xdr:row>30</xdr:row>
      <xdr:rowOff>38100</xdr:rowOff>
    </xdr:from>
    <xdr:to>
      <xdr:col>1</xdr:col>
      <xdr:colOff>361950</xdr:colOff>
      <xdr:row>31</xdr:row>
      <xdr:rowOff>142875</xdr:rowOff>
    </xdr:to>
    <xdr:sp macro="" textlink="">
      <xdr:nvSpPr>
        <xdr:cNvPr id="78" name="Прямоугольник 77"/>
        <xdr:cNvSpPr/>
      </xdr:nvSpPr>
      <xdr:spPr>
        <a:xfrm>
          <a:off x="323850" y="5467350"/>
          <a:ext cx="647700" cy="295275"/>
        </a:xfrm>
        <a:prstGeom prst="rect">
          <a:avLst/>
        </a:prstGeom>
        <a:solidFill>
          <a:schemeClr val="bg1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Заупка</a:t>
          </a:r>
        </a:p>
      </xdr:txBody>
    </xdr:sp>
    <xdr:clientData/>
  </xdr:twoCellAnchor>
  <xdr:twoCellAnchor>
    <xdr:from>
      <xdr:col>7</xdr:col>
      <xdr:colOff>190500</xdr:colOff>
      <xdr:row>34</xdr:row>
      <xdr:rowOff>161924</xdr:rowOff>
    </xdr:from>
    <xdr:to>
      <xdr:col>9</xdr:col>
      <xdr:colOff>257176</xdr:colOff>
      <xdr:row>38</xdr:row>
      <xdr:rowOff>104775</xdr:rowOff>
    </xdr:to>
    <xdr:sp macro="" textlink="">
      <xdr:nvSpPr>
        <xdr:cNvPr id="81" name="Прямоугольник 80"/>
        <xdr:cNvSpPr/>
      </xdr:nvSpPr>
      <xdr:spPr>
        <a:xfrm>
          <a:off x="4457700" y="6543674"/>
          <a:ext cx="1285876" cy="704851"/>
        </a:xfrm>
        <a:prstGeom prst="rect">
          <a:avLst/>
        </a:prstGeom>
        <a:solidFill>
          <a:srgbClr val="FFCC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solidFill>
                <a:sysClr val="windowText" lastClr="000000"/>
              </a:solidFill>
            </a:rPr>
            <a:t>Технологическая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карта </a:t>
          </a:r>
        </a:p>
        <a:p>
          <a:pPr algn="ctr"/>
          <a:r>
            <a:rPr lang="ru-RU" sz="1200">
              <a:solidFill>
                <a:sysClr val="windowText" lastClr="000000"/>
              </a:solidFill>
            </a:rPr>
            <a:t>на изделие</a:t>
          </a:r>
        </a:p>
      </xdr:txBody>
    </xdr:sp>
    <xdr:clientData/>
  </xdr:twoCellAnchor>
  <xdr:twoCellAnchor>
    <xdr:from>
      <xdr:col>6</xdr:col>
      <xdr:colOff>504825</xdr:colOff>
      <xdr:row>27</xdr:row>
      <xdr:rowOff>9525</xdr:rowOff>
    </xdr:from>
    <xdr:to>
      <xdr:col>9</xdr:col>
      <xdr:colOff>533400</xdr:colOff>
      <xdr:row>39</xdr:row>
      <xdr:rowOff>95250</xdr:rowOff>
    </xdr:to>
    <xdr:sp macro="" textlink="">
      <xdr:nvSpPr>
        <xdr:cNvPr id="85" name="Прямоугольник 84"/>
        <xdr:cNvSpPr/>
      </xdr:nvSpPr>
      <xdr:spPr>
        <a:xfrm>
          <a:off x="4162425" y="5057775"/>
          <a:ext cx="1857375" cy="2371725"/>
        </a:xfrm>
        <a:prstGeom prst="rect">
          <a:avLst/>
        </a:prstGeom>
        <a:noFill/>
        <a:ln w="76200">
          <a:solidFill>
            <a:srgbClr val="FFCC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219075</xdr:colOff>
      <xdr:row>57</xdr:row>
      <xdr:rowOff>161925</xdr:rowOff>
    </xdr:from>
    <xdr:to>
      <xdr:col>7</xdr:col>
      <xdr:colOff>266700</xdr:colOff>
      <xdr:row>60</xdr:row>
      <xdr:rowOff>38101</xdr:rowOff>
    </xdr:to>
    <xdr:cxnSp macro="">
      <xdr:nvCxnSpPr>
        <xdr:cNvPr id="87" name="Соединительная линия уступом 86"/>
        <xdr:cNvCxnSpPr/>
      </xdr:nvCxnSpPr>
      <xdr:spPr>
        <a:xfrm>
          <a:off x="3400425" y="23345775"/>
          <a:ext cx="1333500" cy="447676"/>
        </a:xfrm>
        <a:prstGeom prst="bentConnector3">
          <a:avLst/>
        </a:prstGeom>
        <a:ln w="25400">
          <a:solidFill>
            <a:schemeClr val="tx1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46</xdr:row>
      <xdr:rowOff>114300</xdr:rowOff>
    </xdr:from>
    <xdr:to>
      <xdr:col>9</xdr:col>
      <xdr:colOff>581025</xdr:colOff>
      <xdr:row>53</xdr:row>
      <xdr:rowOff>171450</xdr:rowOff>
    </xdr:to>
    <xdr:cxnSp macro="">
      <xdr:nvCxnSpPr>
        <xdr:cNvPr id="3" name="Прямая соединительная линия 2"/>
        <xdr:cNvCxnSpPr/>
      </xdr:nvCxnSpPr>
      <xdr:spPr>
        <a:xfrm>
          <a:off x="5915025" y="8953500"/>
          <a:ext cx="552450" cy="1390650"/>
        </a:xfrm>
        <a:prstGeom prst="line">
          <a:avLst/>
        </a:prstGeom>
        <a:ln w="76200">
          <a:solidFill>
            <a:srgbClr val="CCFFC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46</xdr:row>
      <xdr:rowOff>47625</xdr:rowOff>
    </xdr:from>
    <xdr:to>
      <xdr:col>9</xdr:col>
      <xdr:colOff>571500</xdr:colOff>
      <xdr:row>54</xdr:row>
      <xdr:rowOff>9525</xdr:rowOff>
    </xdr:to>
    <xdr:cxnSp macro="">
      <xdr:nvCxnSpPr>
        <xdr:cNvPr id="5" name="Прямая соединительная линия 4"/>
        <xdr:cNvCxnSpPr/>
      </xdr:nvCxnSpPr>
      <xdr:spPr>
        <a:xfrm flipH="1">
          <a:off x="5924550" y="8886825"/>
          <a:ext cx="533400" cy="1485900"/>
        </a:xfrm>
        <a:prstGeom prst="line">
          <a:avLst/>
        </a:prstGeom>
        <a:ln w="76200">
          <a:solidFill>
            <a:srgbClr val="CCFFC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R75"/>
  <sheetViews>
    <sheetView showGridLines="0" tabSelected="1" workbookViewId="0">
      <selection activeCell="C52" sqref="C52:D53"/>
    </sheetView>
  </sheetViews>
  <sheetFormatPr defaultRowHeight="15" x14ac:dyDescent="0.25"/>
  <cols>
    <col min="2" max="2" width="11.140625" customWidth="1"/>
    <col min="7" max="7" width="10.140625" bestFit="1" customWidth="1"/>
    <col min="10" max="10" width="11" bestFit="1" customWidth="1"/>
    <col min="14" max="14" width="11.28515625" bestFit="1" customWidth="1"/>
    <col min="22" max="22" width="10.140625" bestFit="1" customWidth="1"/>
  </cols>
  <sheetData>
    <row r="2" spans="1:18" ht="26.25" x14ac:dyDescent="0.4">
      <c r="A2" s="2" t="s">
        <v>0</v>
      </c>
    </row>
    <row r="4" spans="1:18" x14ac:dyDescent="0.25"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C6" s="3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21" spans="1:16" ht="26.25" x14ac:dyDescent="0.4">
      <c r="A21" s="2" t="s">
        <v>1</v>
      </c>
    </row>
    <row r="22" spans="1:16" x14ac:dyDescent="0.25">
      <c r="C22" s="4" t="s">
        <v>96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C23" s="4" t="s">
        <v>29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C24" s="4" t="s">
        <v>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C25" s="35" t="s">
        <v>55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C26" s="4" t="s">
        <v>30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43" spans="2:7" ht="21" x14ac:dyDescent="0.35">
      <c r="B43" s="1" t="s">
        <v>40</v>
      </c>
    </row>
    <row r="45" spans="2:7" x14ac:dyDescent="0.25">
      <c r="B45" t="s">
        <v>47</v>
      </c>
    </row>
    <row r="47" spans="2:7" x14ac:dyDescent="0.25">
      <c r="B47" s="5"/>
      <c r="C47" s="5"/>
      <c r="D47" s="5"/>
      <c r="E47" s="5"/>
      <c r="F47" s="5"/>
      <c r="G47" s="5"/>
    </row>
    <row r="48" spans="2:7" x14ac:dyDescent="0.25">
      <c r="B48" s="5"/>
      <c r="C48" s="125" t="s">
        <v>46</v>
      </c>
      <c r="D48" s="125"/>
      <c r="E48" s="125"/>
      <c r="F48" s="125"/>
      <c r="G48" s="5"/>
    </row>
    <row r="49" spans="2:11" x14ac:dyDescent="0.25">
      <c r="B49" s="5"/>
      <c r="C49" s="125"/>
      <c r="D49" s="125"/>
      <c r="E49" s="125"/>
      <c r="F49" s="125"/>
      <c r="G49" s="5"/>
    </row>
    <row r="50" spans="2:11" x14ac:dyDescent="0.25">
      <c r="B50" s="5"/>
      <c r="C50" s="5"/>
      <c r="D50" s="5"/>
      <c r="E50" s="5"/>
      <c r="F50" s="5"/>
      <c r="G50" s="5"/>
    </row>
    <row r="51" spans="2:11" x14ac:dyDescent="0.25">
      <c r="B51" s="5"/>
      <c r="C51" s="5"/>
      <c r="D51" s="5"/>
      <c r="E51" s="5"/>
      <c r="F51" s="5"/>
      <c r="G51" s="5"/>
    </row>
    <row r="52" spans="2:11" x14ac:dyDescent="0.25">
      <c r="B52" s="5"/>
      <c r="C52" s="126" t="s">
        <v>41</v>
      </c>
      <c r="D52" s="128"/>
      <c r="E52" s="5"/>
      <c r="F52" s="5"/>
      <c r="G52" s="5"/>
    </row>
    <row r="53" spans="2:11" x14ac:dyDescent="0.25">
      <c r="B53" s="5"/>
      <c r="C53" s="129"/>
      <c r="D53" s="131"/>
      <c r="E53" s="5"/>
      <c r="F53" s="5"/>
      <c r="G53" s="5"/>
      <c r="I53" t="s">
        <v>52</v>
      </c>
    </row>
    <row r="54" spans="2:11" x14ac:dyDescent="0.25">
      <c r="B54" s="5"/>
      <c r="C54" s="5"/>
      <c r="D54" s="5"/>
      <c r="E54" s="5"/>
      <c r="F54" s="5"/>
      <c r="G54" s="5"/>
    </row>
    <row r="55" spans="2:11" x14ac:dyDescent="0.25">
      <c r="B55" s="5"/>
      <c r="C55" s="5"/>
      <c r="D55" s="5"/>
      <c r="E55" s="5"/>
      <c r="F55" s="5"/>
      <c r="G55" s="5"/>
    </row>
    <row r="56" spans="2:11" x14ac:dyDescent="0.25">
      <c r="B56" s="5"/>
      <c r="C56" s="138" t="s">
        <v>31</v>
      </c>
      <c r="D56" s="139"/>
      <c r="E56" s="139"/>
      <c r="F56" s="140"/>
      <c r="G56" s="5"/>
      <c r="I56" s="5"/>
      <c r="J56" s="5"/>
      <c r="K56" s="5"/>
    </row>
    <row r="57" spans="2:11" x14ac:dyDescent="0.25">
      <c r="B57" s="5"/>
      <c r="C57" s="29"/>
      <c r="D57" s="16"/>
      <c r="E57" s="16"/>
      <c r="F57" s="30"/>
      <c r="G57" s="5"/>
      <c r="I57" s="126" t="s">
        <v>48</v>
      </c>
      <c r="J57" s="127"/>
      <c r="K57" s="128"/>
    </row>
    <row r="58" spans="2:11" x14ac:dyDescent="0.25">
      <c r="B58" s="5"/>
      <c r="C58" s="29"/>
      <c r="D58" s="126" t="s">
        <v>43</v>
      </c>
      <c r="E58" s="128"/>
      <c r="F58" s="30"/>
      <c r="G58" s="5"/>
      <c r="I58" s="129"/>
      <c r="J58" s="130"/>
      <c r="K58" s="131"/>
    </row>
    <row r="59" spans="2:11" x14ac:dyDescent="0.25">
      <c r="B59" s="5"/>
      <c r="C59" s="29"/>
      <c r="D59" s="129"/>
      <c r="E59" s="131"/>
      <c r="F59" s="30"/>
      <c r="G59" s="5"/>
      <c r="I59" s="5"/>
      <c r="J59" s="5"/>
      <c r="K59" s="5"/>
    </row>
    <row r="60" spans="2:11" x14ac:dyDescent="0.25">
      <c r="B60" s="5"/>
      <c r="C60" s="29"/>
      <c r="D60" s="16"/>
      <c r="E60" s="16"/>
      <c r="F60" s="30"/>
      <c r="G60" s="5"/>
      <c r="I60" s="126" t="s">
        <v>49</v>
      </c>
      <c r="J60" s="127"/>
      <c r="K60" s="128"/>
    </row>
    <row r="61" spans="2:11" x14ac:dyDescent="0.25">
      <c r="B61" s="5"/>
      <c r="C61" s="29"/>
      <c r="D61" s="126" t="s">
        <v>45</v>
      </c>
      <c r="E61" s="128"/>
      <c r="F61" s="30"/>
      <c r="G61" s="5"/>
      <c r="I61" s="129"/>
      <c r="J61" s="130"/>
      <c r="K61" s="131"/>
    </row>
    <row r="62" spans="2:11" x14ac:dyDescent="0.25">
      <c r="B62" s="5"/>
      <c r="C62" s="29"/>
      <c r="D62" s="129"/>
      <c r="E62" s="131"/>
      <c r="F62" s="30"/>
      <c r="G62" s="5"/>
      <c r="I62" s="5"/>
      <c r="J62" s="5"/>
      <c r="K62" s="5"/>
    </row>
    <row r="63" spans="2:11" ht="15" customHeight="1" x14ac:dyDescent="0.25">
      <c r="B63" s="5"/>
      <c r="C63" s="29"/>
      <c r="D63" s="16"/>
      <c r="E63" s="16"/>
      <c r="F63" s="30"/>
      <c r="G63" s="5"/>
      <c r="I63" s="126" t="s">
        <v>50</v>
      </c>
      <c r="J63" s="127"/>
      <c r="K63" s="128"/>
    </row>
    <row r="64" spans="2:11" ht="15" customHeight="1" x14ac:dyDescent="0.25">
      <c r="B64" s="5"/>
      <c r="C64" s="29"/>
      <c r="D64" s="126" t="s">
        <v>44</v>
      </c>
      <c r="E64" s="128"/>
      <c r="F64" s="30"/>
      <c r="G64" s="5"/>
      <c r="I64" s="129"/>
      <c r="J64" s="130"/>
      <c r="K64" s="131"/>
    </row>
    <row r="65" spans="2:11" x14ac:dyDescent="0.25">
      <c r="B65" s="5"/>
      <c r="C65" s="29"/>
      <c r="D65" s="129"/>
      <c r="E65" s="131"/>
      <c r="F65" s="30"/>
      <c r="G65" s="5"/>
      <c r="I65" s="5"/>
      <c r="J65" s="5"/>
      <c r="K65" s="5"/>
    </row>
    <row r="66" spans="2:11" x14ac:dyDescent="0.25">
      <c r="B66" s="5"/>
      <c r="C66" s="29"/>
      <c r="D66" s="16"/>
      <c r="E66" s="16"/>
      <c r="F66" s="30"/>
      <c r="G66" s="5"/>
      <c r="I66" s="132" t="s">
        <v>51</v>
      </c>
      <c r="J66" s="133"/>
      <c r="K66" s="134"/>
    </row>
    <row r="67" spans="2:11" x14ac:dyDescent="0.25">
      <c r="B67" s="5"/>
      <c r="C67" s="29"/>
      <c r="D67" s="126" t="s">
        <v>42</v>
      </c>
      <c r="E67" s="128"/>
      <c r="F67" s="30"/>
      <c r="G67" s="5"/>
      <c r="I67" s="135"/>
      <c r="J67" s="136"/>
      <c r="K67" s="137"/>
    </row>
    <row r="68" spans="2:11" x14ac:dyDescent="0.25">
      <c r="B68" s="5"/>
      <c r="C68" s="29"/>
      <c r="D68" s="129"/>
      <c r="E68" s="131"/>
      <c r="F68" s="30"/>
      <c r="G68" s="5"/>
      <c r="I68" s="5"/>
      <c r="J68" s="5"/>
      <c r="K68" s="5"/>
    </row>
    <row r="69" spans="2:11" x14ac:dyDescent="0.25">
      <c r="B69" s="5"/>
      <c r="C69" s="29"/>
      <c r="D69" s="16"/>
      <c r="E69" s="16"/>
      <c r="F69" s="30"/>
      <c r="G69" s="5"/>
      <c r="I69" s="132" t="s">
        <v>51</v>
      </c>
      <c r="J69" s="133"/>
      <c r="K69" s="134"/>
    </row>
    <row r="70" spans="2:11" x14ac:dyDescent="0.25">
      <c r="B70" s="5"/>
      <c r="C70" s="31"/>
      <c r="D70" s="32"/>
      <c r="E70" s="32"/>
      <c r="F70" s="33"/>
      <c r="G70" s="5"/>
      <c r="I70" s="135"/>
      <c r="J70" s="136"/>
      <c r="K70" s="137"/>
    </row>
    <row r="71" spans="2:11" x14ac:dyDescent="0.25">
      <c r="B71" s="5"/>
      <c r="C71" s="5"/>
      <c r="D71" s="5"/>
      <c r="E71" s="5"/>
      <c r="F71" s="5"/>
      <c r="G71" s="5"/>
      <c r="I71" s="5"/>
      <c r="J71" s="5"/>
      <c r="K71" s="5"/>
    </row>
    <row r="72" spans="2:11" x14ac:dyDescent="0.25">
      <c r="B72" s="5"/>
      <c r="C72" s="5"/>
      <c r="D72" s="5"/>
      <c r="E72" s="5"/>
      <c r="F72" s="5"/>
      <c r="G72" s="5"/>
    </row>
    <row r="74" spans="2:11" x14ac:dyDescent="0.25">
      <c r="B74" t="s">
        <v>53</v>
      </c>
    </row>
    <row r="75" spans="2:11" x14ac:dyDescent="0.25">
      <c r="B75" t="s">
        <v>54</v>
      </c>
    </row>
  </sheetData>
  <mergeCells count="12">
    <mergeCell ref="I69:K70"/>
    <mergeCell ref="C52:D53"/>
    <mergeCell ref="D58:E59"/>
    <mergeCell ref="D64:E65"/>
    <mergeCell ref="D61:E62"/>
    <mergeCell ref="D67:E68"/>
    <mergeCell ref="C56:F56"/>
    <mergeCell ref="C48:F49"/>
    <mergeCell ref="I57:K58"/>
    <mergeCell ref="I60:K61"/>
    <mergeCell ref="I63:K64"/>
    <mergeCell ref="I66:K6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Y63"/>
  <sheetViews>
    <sheetView showGridLines="0" workbookViewId="0">
      <selection activeCell="P60" sqref="P60"/>
    </sheetView>
  </sheetViews>
  <sheetFormatPr defaultRowHeight="15" x14ac:dyDescent="0.25"/>
  <cols>
    <col min="2" max="2" width="11.140625" customWidth="1"/>
    <col min="6" max="6" width="10.140625" bestFit="1" customWidth="1"/>
    <col min="7" max="7" width="10.140625" customWidth="1"/>
    <col min="8" max="8" width="10.140625" bestFit="1" customWidth="1"/>
    <col min="9" max="9" width="10.140625" customWidth="1"/>
    <col min="11" max="11" width="14.7109375" bestFit="1" customWidth="1"/>
    <col min="12" max="12" width="11" bestFit="1" customWidth="1"/>
    <col min="16" max="16" width="11.28515625" bestFit="1" customWidth="1"/>
    <col min="24" max="24" width="10.140625" bestFit="1" customWidth="1"/>
  </cols>
  <sheetData>
    <row r="1" spans="1:25" ht="21" x14ac:dyDescent="0.35">
      <c r="A1" s="1" t="s">
        <v>6</v>
      </c>
      <c r="B1" s="1"/>
    </row>
    <row r="5" spans="1:2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77"/>
    </row>
    <row r="6" spans="1:2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2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t="s">
        <v>25</v>
      </c>
    </row>
    <row r="9" spans="1:25" x14ac:dyDescent="0.25">
      <c r="A9" s="5"/>
      <c r="B9" s="5" t="s">
        <v>7</v>
      </c>
      <c r="C9" s="141" t="s">
        <v>13</v>
      </c>
      <c r="D9" s="142"/>
      <c r="E9" s="143"/>
      <c r="F9" s="5"/>
      <c r="G9" s="5"/>
      <c r="H9" s="5"/>
      <c r="I9" s="5"/>
      <c r="J9" s="5"/>
      <c r="K9" s="66" t="s">
        <v>92</v>
      </c>
      <c r="L9" s="19">
        <v>43101</v>
      </c>
      <c r="M9" s="5"/>
      <c r="O9" t="s">
        <v>101</v>
      </c>
    </row>
    <row r="10" spans="1:25" x14ac:dyDescent="0.25">
      <c r="A10" s="5"/>
      <c r="B10" s="5"/>
      <c r="C10" s="68"/>
      <c r="D10" s="5"/>
      <c r="E10" s="5"/>
      <c r="F10" s="5"/>
      <c r="G10" s="5"/>
      <c r="H10" s="5"/>
      <c r="I10" s="5"/>
      <c r="J10" s="5"/>
      <c r="K10" s="5"/>
      <c r="L10" s="5"/>
      <c r="M10" s="5"/>
      <c r="O10" t="s">
        <v>279</v>
      </c>
    </row>
    <row r="11" spans="1:25" x14ac:dyDescent="0.25">
      <c r="A11" s="5"/>
      <c r="B11" s="5" t="s">
        <v>97</v>
      </c>
      <c r="C11" s="69" t="s">
        <v>103</v>
      </c>
      <c r="D11" s="5"/>
      <c r="E11" s="70" t="s">
        <v>98</v>
      </c>
      <c r="F11" s="5"/>
      <c r="G11" s="5"/>
      <c r="H11" s="14" t="s">
        <v>102</v>
      </c>
      <c r="I11" s="15"/>
      <c r="J11" s="15"/>
      <c r="K11" s="15"/>
      <c r="L11" s="36"/>
      <c r="M11" s="5"/>
      <c r="O11" s="113" t="s">
        <v>99</v>
      </c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O12" s="75" t="s">
        <v>134</v>
      </c>
    </row>
    <row r="13" spans="1:25" x14ac:dyDescent="0.25">
      <c r="A13" s="5"/>
      <c r="B13" s="5" t="s">
        <v>33</v>
      </c>
      <c r="C13" s="141" t="s">
        <v>35</v>
      </c>
      <c r="D13" s="142"/>
      <c r="E13" s="143"/>
      <c r="F13" s="5"/>
      <c r="G13" s="5"/>
      <c r="H13" s="5" t="s">
        <v>34</v>
      </c>
      <c r="I13" s="5"/>
      <c r="J13" s="141" t="s">
        <v>36</v>
      </c>
      <c r="K13" s="142"/>
      <c r="L13" s="143"/>
      <c r="M13" s="5"/>
      <c r="O13" s="75" t="s">
        <v>135</v>
      </c>
    </row>
    <row r="14" spans="1:2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O14" t="s">
        <v>26</v>
      </c>
    </row>
    <row r="15" spans="1:2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O15" t="s">
        <v>100</v>
      </c>
    </row>
    <row r="16" spans="1:25" x14ac:dyDescent="0.25">
      <c r="A16" s="5"/>
      <c r="B16" s="9" t="s">
        <v>10</v>
      </c>
      <c r="C16" s="8" t="s">
        <v>8</v>
      </c>
      <c r="D16" s="10"/>
      <c r="E16" s="10"/>
      <c r="F16" s="10"/>
      <c r="G16" s="10"/>
      <c r="H16" s="10"/>
      <c r="I16" s="10"/>
      <c r="J16" s="11" t="s">
        <v>21</v>
      </c>
      <c r="K16" s="11" t="s">
        <v>56</v>
      </c>
      <c r="L16" s="20" t="s">
        <v>27</v>
      </c>
      <c r="M16" s="5"/>
      <c r="O16" s="75" t="s">
        <v>136</v>
      </c>
    </row>
    <row r="17" spans="1:15" x14ac:dyDescent="0.25">
      <c r="A17" s="5"/>
      <c r="B17" s="12">
        <v>1</v>
      </c>
      <c r="C17" s="14" t="s">
        <v>14</v>
      </c>
      <c r="D17" s="15"/>
      <c r="E17" s="15"/>
      <c r="F17" s="15"/>
      <c r="G17" s="15"/>
      <c r="H17" s="15"/>
      <c r="I17" s="15"/>
      <c r="J17" s="12" t="s">
        <v>22</v>
      </c>
      <c r="K17" s="13">
        <v>1.6999999999999999E-3</v>
      </c>
      <c r="L17" s="21">
        <f t="shared" ref="L17:L24" si="0">$K$27*K17/$K$26</f>
        <v>9.7532989099254161E-5</v>
      </c>
      <c r="M17" s="5"/>
      <c r="O17" s="75" t="s">
        <v>137</v>
      </c>
    </row>
    <row r="18" spans="1:15" x14ac:dyDescent="0.25">
      <c r="A18" s="5"/>
      <c r="B18" s="12">
        <v>2</v>
      </c>
      <c r="C18" s="14" t="s">
        <v>15</v>
      </c>
      <c r="D18" s="15"/>
      <c r="E18" s="15"/>
      <c r="F18" s="15"/>
      <c r="G18" s="15"/>
      <c r="H18" s="15"/>
      <c r="I18" s="15"/>
      <c r="J18" s="12" t="s">
        <v>22</v>
      </c>
      <c r="K18" s="13">
        <v>1.6999999999999999E-3</v>
      </c>
      <c r="L18" s="21">
        <f t="shared" si="0"/>
        <v>9.7532989099254161E-5</v>
      </c>
      <c r="M18" s="5"/>
    </row>
    <row r="19" spans="1:15" x14ac:dyDescent="0.25">
      <c r="A19" s="5"/>
      <c r="B19" s="12">
        <v>3</v>
      </c>
      <c r="C19" s="14" t="s">
        <v>16</v>
      </c>
      <c r="D19" s="15"/>
      <c r="E19" s="15"/>
      <c r="F19" s="15"/>
      <c r="G19" s="15"/>
      <c r="H19" s="15"/>
      <c r="I19" s="15"/>
      <c r="J19" s="12" t="s">
        <v>22</v>
      </c>
      <c r="K19" s="13">
        <v>1.6999999999999999E-3</v>
      </c>
      <c r="L19" s="21">
        <f t="shared" si="0"/>
        <v>9.7532989099254161E-5</v>
      </c>
      <c r="M19" s="5"/>
    </row>
    <row r="20" spans="1:15" x14ac:dyDescent="0.25">
      <c r="A20" s="5"/>
      <c r="B20" s="12">
        <v>4</v>
      </c>
      <c r="C20" s="14" t="s">
        <v>17</v>
      </c>
      <c r="D20" s="15"/>
      <c r="E20" s="15"/>
      <c r="F20" s="15"/>
      <c r="G20" s="15"/>
      <c r="H20" s="15"/>
      <c r="I20" s="15"/>
      <c r="J20" s="12" t="s">
        <v>22</v>
      </c>
      <c r="K20" s="13">
        <v>1.6999999999999999E-3</v>
      </c>
      <c r="L20" s="21">
        <f t="shared" si="0"/>
        <v>9.7532989099254161E-5</v>
      </c>
      <c r="M20" s="5"/>
    </row>
    <row r="21" spans="1:15" x14ac:dyDescent="0.25">
      <c r="A21" s="5"/>
      <c r="B21" s="12">
        <v>5</v>
      </c>
      <c r="C21" s="14" t="s">
        <v>18</v>
      </c>
      <c r="D21" s="15"/>
      <c r="E21" s="15"/>
      <c r="F21" s="15"/>
      <c r="G21" s="15"/>
      <c r="H21" s="15"/>
      <c r="I21" s="15"/>
      <c r="J21" s="12" t="s">
        <v>22</v>
      </c>
      <c r="K21" s="13">
        <v>1.6999999999999999E-3</v>
      </c>
      <c r="L21" s="21">
        <f t="shared" si="0"/>
        <v>9.7532989099254161E-5</v>
      </c>
      <c r="M21" s="5"/>
    </row>
    <row r="22" spans="1:15" x14ac:dyDescent="0.25">
      <c r="A22" s="5"/>
      <c r="B22" s="12">
        <v>6</v>
      </c>
      <c r="C22" s="14" t="s">
        <v>19</v>
      </c>
      <c r="D22" s="15"/>
      <c r="E22" s="15"/>
      <c r="F22" s="15"/>
      <c r="G22" s="15"/>
      <c r="H22" s="15"/>
      <c r="I22" s="15"/>
      <c r="J22" s="12" t="s">
        <v>22</v>
      </c>
      <c r="K22" s="13">
        <v>1.6999999999999999E-3</v>
      </c>
      <c r="L22" s="21">
        <f t="shared" si="0"/>
        <v>9.7532989099254161E-5</v>
      </c>
      <c r="M22" s="5"/>
    </row>
    <row r="23" spans="1:15" x14ac:dyDescent="0.25">
      <c r="A23" s="5"/>
      <c r="B23" s="12">
        <v>7</v>
      </c>
      <c r="C23" s="14" t="s">
        <v>9</v>
      </c>
      <c r="D23" s="15"/>
      <c r="E23" s="15"/>
      <c r="F23" s="15"/>
      <c r="G23" s="15"/>
      <c r="H23" s="15"/>
      <c r="I23" s="15"/>
      <c r="J23" s="12" t="s">
        <v>22</v>
      </c>
      <c r="K23" s="13">
        <v>2.4</v>
      </c>
      <c r="L23" s="21">
        <f t="shared" si="0"/>
        <v>0.1376936316695353</v>
      </c>
      <c r="M23" s="5"/>
    </row>
    <row r="24" spans="1:15" x14ac:dyDescent="0.25">
      <c r="A24" s="5"/>
      <c r="B24" s="12">
        <v>8</v>
      </c>
      <c r="C24" s="14" t="s">
        <v>20</v>
      </c>
      <c r="D24" s="15"/>
      <c r="E24" s="15"/>
      <c r="F24" s="15"/>
      <c r="G24" s="15"/>
      <c r="H24" s="15"/>
      <c r="I24" s="15"/>
      <c r="J24" s="12" t="s">
        <v>22</v>
      </c>
      <c r="K24" s="13">
        <v>0.03</v>
      </c>
      <c r="L24" s="21">
        <f t="shared" si="0"/>
        <v>1.7211703958691913E-3</v>
      </c>
      <c r="M24" s="5"/>
    </row>
    <row r="25" spans="1:15" x14ac:dyDescent="0.25">
      <c r="A25" s="5"/>
      <c r="B25" s="5"/>
      <c r="C25" s="5"/>
      <c r="D25" s="5"/>
      <c r="E25" s="5"/>
      <c r="F25" s="5"/>
      <c r="G25" s="5"/>
      <c r="H25" s="5"/>
      <c r="I25" s="5"/>
      <c r="J25" s="6"/>
      <c r="K25" s="5"/>
      <c r="L25" s="5"/>
      <c r="M25" s="5"/>
    </row>
    <row r="26" spans="1:15" x14ac:dyDescent="0.25">
      <c r="A26" s="5"/>
      <c r="B26" s="12" t="s">
        <v>28</v>
      </c>
      <c r="C26" s="14" t="s">
        <v>57</v>
      </c>
      <c r="D26" s="15"/>
      <c r="E26" s="15"/>
      <c r="F26" s="15"/>
      <c r="G26" s="15"/>
      <c r="H26" s="15"/>
      <c r="I26" s="15"/>
      <c r="J26" s="12" t="s">
        <v>22</v>
      </c>
      <c r="K26" s="21">
        <f>SUM(K17:K24)</f>
        <v>2.4401999999999999</v>
      </c>
      <c r="L26" s="5"/>
      <c r="M26" s="5"/>
    </row>
    <row r="27" spans="1:15" x14ac:dyDescent="0.25">
      <c r="A27" s="5"/>
      <c r="B27" s="5"/>
      <c r="C27" s="14" t="s">
        <v>93</v>
      </c>
      <c r="D27" s="15"/>
      <c r="E27" s="15"/>
      <c r="F27" s="15"/>
      <c r="G27" s="15"/>
      <c r="H27" s="15"/>
      <c r="I27" s="15"/>
      <c r="J27" s="12" t="s">
        <v>58</v>
      </c>
      <c r="K27" s="21">
        <v>0.14000000000000001</v>
      </c>
      <c r="L27" s="5"/>
      <c r="M27" s="5"/>
    </row>
    <row r="28" spans="1:15" x14ac:dyDescent="0.25">
      <c r="A28" s="5"/>
      <c r="B28" s="5"/>
      <c r="C28" s="14" t="s">
        <v>243</v>
      </c>
      <c r="D28" s="15"/>
      <c r="E28" s="15"/>
      <c r="F28" s="15"/>
      <c r="G28" s="15"/>
      <c r="H28" s="15"/>
      <c r="I28" s="15"/>
      <c r="J28" s="12" t="s">
        <v>60</v>
      </c>
      <c r="K28" s="13">
        <v>1E-3</v>
      </c>
      <c r="L28" s="5"/>
      <c r="M28" s="5"/>
    </row>
    <row r="29" spans="1:15" x14ac:dyDescent="0.25">
      <c r="A29" s="5"/>
      <c r="B29" s="5"/>
      <c r="C29" s="14" t="s">
        <v>244</v>
      </c>
      <c r="D29" s="15"/>
      <c r="E29" s="15"/>
      <c r="F29" s="15"/>
      <c r="G29" s="15"/>
      <c r="H29" s="15"/>
      <c r="I29" s="15"/>
      <c r="J29" s="12" t="s">
        <v>60</v>
      </c>
      <c r="K29" s="13">
        <v>1E-3</v>
      </c>
      <c r="L29" s="5"/>
      <c r="M29" s="5"/>
    </row>
    <row r="30" spans="1:15" x14ac:dyDescent="0.25">
      <c r="A30" s="5"/>
      <c r="B30" s="5"/>
      <c r="C30" s="5"/>
      <c r="D30" s="5"/>
      <c r="E30" s="5"/>
      <c r="F30" s="5"/>
      <c r="G30" s="5"/>
      <c r="H30" s="5"/>
      <c r="I30" s="5"/>
      <c r="J30" s="6"/>
      <c r="K30" s="5"/>
      <c r="L30" s="5"/>
      <c r="M30" s="5"/>
    </row>
    <row r="31" spans="1:15" x14ac:dyDescent="0.25">
      <c r="A31" s="5"/>
      <c r="B31" s="9" t="s">
        <v>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6" spans="1:2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O36" s="120" t="s">
        <v>288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O37" s="4" t="s">
        <v>289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O39" s="4" t="s">
        <v>290</v>
      </c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25">
      <c r="A40" s="5"/>
      <c r="B40" s="5" t="s">
        <v>7</v>
      </c>
      <c r="C40" s="144" t="s">
        <v>13</v>
      </c>
      <c r="D40" s="145"/>
      <c r="E40" s="146"/>
      <c r="F40" s="5"/>
      <c r="G40" s="5"/>
      <c r="H40" s="5"/>
      <c r="I40" s="5"/>
      <c r="J40" s="5"/>
      <c r="K40" s="66" t="s">
        <v>92</v>
      </c>
      <c r="L40" s="19">
        <v>43101</v>
      </c>
      <c r="M40" s="5"/>
      <c r="O40" s="4" t="s">
        <v>291</v>
      </c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x14ac:dyDescent="0.25">
      <c r="A41" s="5"/>
      <c r="B41" s="5"/>
      <c r="C41" s="68"/>
      <c r="D41" s="5"/>
      <c r="E41" s="5"/>
      <c r="F41" s="5"/>
      <c r="G41" s="5"/>
      <c r="H41" s="5"/>
      <c r="I41" s="5"/>
      <c r="J41" s="5"/>
      <c r="K41" s="5"/>
      <c r="L41" s="5"/>
      <c r="M41" s="5"/>
      <c r="O41" s="4" t="s">
        <v>297</v>
      </c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x14ac:dyDescent="0.25">
      <c r="A42" s="5"/>
      <c r="B42" s="5" t="s">
        <v>97</v>
      </c>
      <c r="C42" s="121" t="s">
        <v>103</v>
      </c>
      <c r="D42" s="5"/>
      <c r="E42" s="121" t="s">
        <v>98</v>
      </c>
      <c r="F42" s="117" t="s">
        <v>102</v>
      </c>
      <c r="G42" s="118"/>
      <c r="H42" s="118"/>
      <c r="I42" s="122"/>
      <c r="J42" s="114"/>
      <c r="K42" s="7" t="s">
        <v>296</v>
      </c>
      <c r="L42" s="115">
        <v>1000</v>
      </c>
      <c r="M42" s="5"/>
      <c r="O42" s="4" t="s">
        <v>298</v>
      </c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O43" s="4" t="s">
        <v>292</v>
      </c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x14ac:dyDescent="0.25">
      <c r="A44" s="5"/>
      <c r="B44" s="55" t="s">
        <v>33</v>
      </c>
      <c r="C44" s="141" t="s">
        <v>35</v>
      </c>
      <c r="D44" s="142"/>
      <c r="E44" s="143"/>
      <c r="F44" s="55" t="s">
        <v>34</v>
      </c>
      <c r="G44" s="141" t="s">
        <v>36</v>
      </c>
      <c r="H44" s="142"/>
      <c r="I44" s="143"/>
      <c r="J44" s="5"/>
      <c r="K44" s="5"/>
      <c r="L44" s="5"/>
      <c r="M44" s="5"/>
      <c r="O44" s="4" t="s">
        <v>293</v>
      </c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O45" s="4" t="s">
        <v>295</v>
      </c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O46" s="4" t="s">
        <v>294</v>
      </c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x14ac:dyDescent="0.25">
      <c r="A47" s="5"/>
      <c r="B47" s="111" t="s">
        <v>10</v>
      </c>
      <c r="C47" s="8" t="s">
        <v>8</v>
      </c>
      <c r="D47" s="10"/>
      <c r="E47" s="10"/>
      <c r="F47" s="10"/>
      <c r="G47" s="10"/>
      <c r="H47" s="10"/>
      <c r="I47" s="10"/>
      <c r="J47" s="112" t="s">
        <v>21</v>
      </c>
      <c r="K47" s="112" t="s">
        <v>56</v>
      </c>
      <c r="L47" s="112" t="s">
        <v>27</v>
      </c>
      <c r="M47" s="5"/>
    </row>
    <row r="48" spans="1:25" x14ac:dyDescent="0.25">
      <c r="A48" s="5"/>
      <c r="B48" s="12">
        <v>1</v>
      </c>
      <c r="C48" s="14" t="s">
        <v>14</v>
      </c>
      <c r="D48" s="15"/>
      <c r="E48" s="15"/>
      <c r="F48" s="15"/>
      <c r="G48" s="15"/>
      <c r="H48" s="15"/>
      <c r="I48" s="15"/>
      <c r="J48" s="12" t="s">
        <v>22</v>
      </c>
      <c r="K48" s="13">
        <v>1.6999999999999999E-3</v>
      </c>
      <c r="L48" s="116">
        <f t="shared" ref="L48:L55" si="1">$K$27*K48/$K$26</f>
        <v>9.7532989099254161E-5</v>
      </c>
      <c r="M48" s="5"/>
    </row>
    <row r="49" spans="1:13" x14ac:dyDescent="0.25">
      <c r="A49" s="5"/>
      <c r="B49" s="12">
        <v>2</v>
      </c>
      <c r="C49" s="14" t="s">
        <v>15</v>
      </c>
      <c r="D49" s="15"/>
      <c r="E49" s="15"/>
      <c r="F49" s="15"/>
      <c r="G49" s="15"/>
      <c r="H49" s="15"/>
      <c r="I49" s="15"/>
      <c r="J49" s="12" t="s">
        <v>22</v>
      </c>
      <c r="K49" s="13">
        <v>1.6999999999999999E-3</v>
      </c>
      <c r="L49" s="116">
        <f t="shared" si="1"/>
        <v>9.7532989099254161E-5</v>
      </c>
      <c r="M49" s="5"/>
    </row>
    <row r="50" spans="1:13" x14ac:dyDescent="0.25">
      <c r="A50" s="5"/>
      <c r="B50" s="12">
        <v>3</v>
      </c>
      <c r="C50" s="14" t="s">
        <v>16</v>
      </c>
      <c r="D50" s="15"/>
      <c r="E50" s="15"/>
      <c r="F50" s="15"/>
      <c r="G50" s="15"/>
      <c r="H50" s="15"/>
      <c r="I50" s="15"/>
      <c r="J50" s="12" t="s">
        <v>22</v>
      </c>
      <c r="K50" s="13">
        <v>1.6999999999999999E-3</v>
      </c>
      <c r="L50" s="116">
        <f t="shared" si="1"/>
        <v>9.7532989099254161E-5</v>
      </c>
      <c r="M50" s="5"/>
    </row>
    <row r="51" spans="1:13" x14ac:dyDescent="0.25">
      <c r="A51" s="5"/>
      <c r="B51" s="12">
        <v>4</v>
      </c>
      <c r="C51" s="14" t="s">
        <v>17</v>
      </c>
      <c r="D51" s="15"/>
      <c r="E51" s="15"/>
      <c r="F51" s="15"/>
      <c r="G51" s="15"/>
      <c r="H51" s="15"/>
      <c r="I51" s="15"/>
      <c r="J51" s="12" t="s">
        <v>22</v>
      </c>
      <c r="K51" s="13">
        <v>1.6999999999999999E-3</v>
      </c>
      <c r="L51" s="116">
        <f t="shared" si="1"/>
        <v>9.7532989099254161E-5</v>
      </c>
      <c r="M51" s="5"/>
    </row>
    <row r="52" spans="1:13" x14ac:dyDescent="0.25">
      <c r="A52" s="5"/>
      <c r="B52" s="12">
        <v>5</v>
      </c>
      <c r="C52" s="14" t="s">
        <v>18</v>
      </c>
      <c r="D52" s="15"/>
      <c r="E52" s="15"/>
      <c r="F52" s="15"/>
      <c r="G52" s="15"/>
      <c r="H52" s="15"/>
      <c r="I52" s="15"/>
      <c r="J52" s="12" t="s">
        <v>22</v>
      </c>
      <c r="K52" s="13">
        <v>1.6999999999999999E-3</v>
      </c>
      <c r="L52" s="116">
        <f t="shared" si="1"/>
        <v>9.7532989099254161E-5</v>
      </c>
      <c r="M52" s="5"/>
    </row>
    <row r="53" spans="1:13" x14ac:dyDescent="0.25">
      <c r="A53" s="5"/>
      <c r="B53" s="12">
        <v>6</v>
      </c>
      <c r="C53" s="14" t="s">
        <v>19</v>
      </c>
      <c r="D53" s="15"/>
      <c r="E53" s="15"/>
      <c r="F53" s="15"/>
      <c r="G53" s="15"/>
      <c r="H53" s="15"/>
      <c r="I53" s="15"/>
      <c r="J53" s="12" t="s">
        <v>22</v>
      </c>
      <c r="K53" s="13">
        <v>1.6999999999999999E-3</v>
      </c>
      <c r="L53" s="116">
        <f t="shared" si="1"/>
        <v>9.7532989099254161E-5</v>
      </c>
      <c r="M53" s="5"/>
    </row>
    <row r="54" spans="1:13" x14ac:dyDescent="0.25">
      <c r="A54" s="5"/>
      <c r="B54" s="12">
        <v>7</v>
      </c>
      <c r="C54" s="14" t="s">
        <v>9</v>
      </c>
      <c r="D54" s="15"/>
      <c r="E54" s="15"/>
      <c r="F54" s="15"/>
      <c r="G54" s="15"/>
      <c r="H54" s="15"/>
      <c r="I54" s="15"/>
      <c r="J54" s="12" t="s">
        <v>22</v>
      </c>
      <c r="K54" s="13">
        <v>2.4</v>
      </c>
      <c r="L54" s="116">
        <f t="shared" si="1"/>
        <v>0.1376936316695353</v>
      </c>
      <c r="M54" s="5"/>
    </row>
    <row r="55" spans="1:13" x14ac:dyDescent="0.25">
      <c r="A55" s="5"/>
      <c r="B55" s="12">
        <v>8</v>
      </c>
      <c r="C55" s="14" t="s">
        <v>20</v>
      </c>
      <c r="D55" s="15"/>
      <c r="E55" s="15"/>
      <c r="F55" s="15"/>
      <c r="G55" s="15"/>
      <c r="H55" s="15"/>
      <c r="I55" s="15"/>
      <c r="J55" s="12" t="s">
        <v>22</v>
      </c>
      <c r="K55" s="13">
        <v>0.03</v>
      </c>
      <c r="L55" s="116">
        <f t="shared" si="1"/>
        <v>1.7211703958691913E-3</v>
      </c>
      <c r="M55" s="5"/>
    </row>
    <row r="56" spans="1:13" x14ac:dyDescent="0.25">
      <c r="A56" s="5"/>
      <c r="B56" s="5"/>
      <c r="C56" s="5"/>
      <c r="D56" s="5"/>
      <c r="E56" s="5"/>
      <c r="F56" s="5"/>
      <c r="G56" s="5"/>
      <c r="H56" s="5"/>
      <c r="I56" s="5"/>
      <c r="J56" s="6"/>
      <c r="K56" s="5"/>
      <c r="L56" s="5"/>
      <c r="M56" s="5"/>
    </row>
    <row r="57" spans="1:13" x14ac:dyDescent="0.25">
      <c r="A57" s="5"/>
      <c r="B57" s="12" t="s">
        <v>28</v>
      </c>
      <c r="C57" s="117" t="s">
        <v>57</v>
      </c>
      <c r="D57" s="118"/>
      <c r="E57" s="118"/>
      <c r="F57" s="118"/>
      <c r="G57" s="118"/>
      <c r="H57" s="118"/>
      <c r="I57" s="118"/>
      <c r="J57" s="119" t="s">
        <v>22</v>
      </c>
      <c r="K57" s="116">
        <f>SUM(K48:K55)</f>
        <v>2.4401999999999999</v>
      </c>
      <c r="L57" s="5"/>
      <c r="M57" s="5"/>
    </row>
    <row r="58" spans="1:13" x14ac:dyDescent="0.25">
      <c r="A58" s="5"/>
      <c r="B58" s="5"/>
      <c r="C58" s="14" t="s">
        <v>93</v>
      </c>
      <c r="D58" s="15"/>
      <c r="E58" s="15"/>
      <c r="F58" s="15"/>
      <c r="G58" s="15"/>
      <c r="H58" s="15"/>
      <c r="I58" s="15"/>
      <c r="J58" s="12" t="s">
        <v>58</v>
      </c>
      <c r="K58" s="116">
        <v>0.14000000000000001</v>
      </c>
      <c r="L58" s="5"/>
      <c r="M58" s="5"/>
    </row>
    <row r="59" spans="1:13" x14ac:dyDescent="0.25">
      <c r="A59" s="5"/>
      <c r="B59" s="5"/>
      <c r="C59" s="14" t="s">
        <v>243</v>
      </c>
      <c r="D59" s="15"/>
      <c r="E59" s="15"/>
      <c r="F59" s="15"/>
      <c r="G59" s="15"/>
      <c r="H59" s="15"/>
      <c r="I59" s="15"/>
      <c r="J59" s="12" t="s">
        <v>60</v>
      </c>
      <c r="K59" s="123">
        <v>1E-3</v>
      </c>
      <c r="L59" s="5"/>
      <c r="M59" s="5"/>
    </row>
    <row r="60" spans="1:13" x14ac:dyDescent="0.25">
      <c r="A60" s="5"/>
      <c r="B60" s="5"/>
      <c r="C60" s="14" t="s">
        <v>244</v>
      </c>
      <c r="D60" s="15"/>
      <c r="E60" s="15"/>
      <c r="F60" s="15"/>
      <c r="G60" s="15"/>
      <c r="H60" s="15"/>
      <c r="I60" s="15"/>
      <c r="J60" s="12" t="s">
        <v>60</v>
      </c>
      <c r="K60" s="123">
        <v>1E-3</v>
      </c>
      <c r="L60" s="5"/>
      <c r="M60" s="5"/>
    </row>
    <row r="61" spans="1:13" x14ac:dyDescent="0.25">
      <c r="A61" s="5"/>
      <c r="B61" s="5"/>
      <c r="C61" s="5"/>
      <c r="D61" s="5"/>
      <c r="E61" s="5"/>
      <c r="F61" s="5"/>
      <c r="G61" s="5"/>
      <c r="H61" s="5"/>
      <c r="I61" s="5"/>
      <c r="J61" s="6"/>
      <c r="K61" s="5"/>
      <c r="L61" s="5"/>
      <c r="M61" s="5"/>
    </row>
    <row r="62" spans="1:13" x14ac:dyDescent="0.25">
      <c r="A62" s="5"/>
      <c r="B62" s="111" t="s">
        <v>12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6">
    <mergeCell ref="J13:L13"/>
    <mergeCell ref="C40:E40"/>
    <mergeCell ref="G44:I44"/>
    <mergeCell ref="C44:E44"/>
    <mergeCell ref="C9:E9"/>
    <mergeCell ref="C13:E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A144"/>
  <sheetViews>
    <sheetView showGridLines="0" workbookViewId="0">
      <pane ySplit="1" topLeftCell="A2" activePane="bottomLeft" state="frozen"/>
      <selection pane="bottomLeft" activeCell="R9" sqref="R9"/>
    </sheetView>
  </sheetViews>
  <sheetFormatPr defaultRowHeight="15" x14ac:dyDescent="0.25"/>
  <cols>
    <col min="2" max="2" width="11.140625" customWidth="1"/>
    <col min="7" max="7" width="11.28515625" bestFit="1" customWidth="1"/>
    <col min="8" max="8" width="11.5703125" style="43" customWidth="1"/>
    <col min="9" max="9" width="9.140625" style="43" customWidth="1"/>
    <col min="10" max="10" width="9.140625" style="45" customWidth="1"/>
    <col min="11" max="12" width="12.7109375" customWidth="1"/>
    <col min="13" max="13" width="13.28515625" bestFit="1" customWidth="1"/>
    <col min="14" max="14" width="9.140625" customWidth="1"/>
  </cols>
  <sheetData>
    <row r="1" spans="1:27" ht="21" x14ac:dyDescent="0.35">
      <c r="A1" s="1" t="s">
        <v>31</v>
      </c>
      <c r="B1" s="1"/>
    </row>
    <row r="2" spans="1:27" s="23" customFormat="1" x14ac:dyDescent="0.25">
      <c r="A2"/>
      <c r="B2"/>
      <c r="C2"/>
      <c r="D2"/>
      <c r="E2"/>
      <c r="F2"/>
      <c r="G2"/>
      <c r="H2" s="43"/>
      <c r="I2" s="43"/>
      <c r="J2" s="45"/>
      <c r="K2"/>
      <c r="L2"/>
      <c r="M2"/>
      <c r="N2"/>
      <c r="O2"/>
      <c r="P2"/>
      <c r="Q2"/>
      <c r="R2"/>
    </row>
    <row r="3" spans="1:27" s="23" customFormat="1" x14ac:dyDescent="0.25">
      <c r="A3" t="s">
        <v>61</v>
      </c>
      <c r="B3"/>
      <c r="C3"/>
      <c r="D3"/>
      <c r="E3"/>
      <c r="F3"/>
      <c r="G3"/>
      <c r="H3" s="43"/>
      <c r="I3" s="43"/>
      <c r="J3" s="45"/>
      <c r="K3"/>
      <c r="L3"/>
      <c r="M3"/>
      <c r="N3"/>
      <c r="O3"/>
      <c r="P3"/>
      <c r="Q3"/>
      <c r="R3" s="3" t="s">
        <v>271</v>
      </c>
      <c r="S3" s="105"/>
      <c r="T3" s="105"/>
      <c r="U3" s="105"/>
      <c r="V3" s="105"/>
      <c r="W3" s="105"/>
      <c r="X3" s="105"/>
      <c r="Y3" s="105"/>
      <c r="Z3" s="105"/>
      <c r="AA3" s="105"/>
    </row>
    <row r="4" spans="1:27" s="23" customFormat="1" x14ac:dyDescent="0.25">
      <c r="A4"/>
      <c r="B4"/>
      <c r="C4"/>
      <c r="D4"/>
      <c r="E4"/>
      <c r="F4"/>
      <c r="G4"/>
      <c r="H4" s="43"/>
      <c r="I4" s="43"/>
      <c r="J4" s="45"/>
      <c r="K4"/>
      <c r="L4"/>
      <c r="M4"/>
      <c r="N4"/>
      <c r="O4"/>
      <c r="P4"/>
      <c r="Q4"/>
      <c r="R4"/>
    </row>
    <row r="5" spans="1:27" x14ac:dyDescent="0.25">
      <c r="A5" s="5"/>
      <c r="B5" s="5"/>
      <c r="C5" s="5"/>
      <c r="D5" s="5"/>
      <c r="E5" s="5"/>
      <c r="F5" s="5"/>
      <c r="G5" s="5"/>
      <c r="H5" s="6"/>
      <c r="I5" s="6"/>
      <c r="J5" s="7"/>
      <c r="K5" s="5"/>
      <c r="L5" s="5"/>
      <c r="M5" s="5"/>
      <c r="N5" s="5"/>
      <c r="O5" s="5"/>
      <c r="P5" s="5"/>
      <c r="R5" s="75" t="s">
        <v>116</v>
      </c>
    </row>
    <row r="6" spans="1:27" s="38" customFormat="1" ht="18.75" x14ac:dyDescent="0.25">
      <c r="A6" s="37"/>
      <c r="B6" s="63" t="s">
        <v>31</v>
      </c>
      <c r="C6" s="37"/>
      <c r="D6" s="37"/>
      <c r="E6" s="37"/>
      <c r="F6" s="37"/>
      <c r="G6" s="37"/>
      <c r="H6" s="7"/>
      <c r="I6" s="7"/>
      <c r="J6" s="7"/>
      <c r="K6" s="13">
        <v>121</v>
      </c>
      <c r="L6" s="7" t="s">
        <v>32</v>
      </c>
      <c r="M6" s="151">
        <v>43101</v>
      </c>
      <c r="N6" s="152"/>
      <c r="O6" s="37"/>
      <c r="P6" s="37"/>
      <c r="R6" s="76" t="s">
        <v>117</v>
      </c>
    </row>
    <row r="7" spans="1:27" x14ac:dyDescent="0.25">
      <c r="A7" s="5"/>
      <c r="B7" s="5"/>
      <c r="C7" s="5"/>
      <c r="D7" s="5"/>
      <c r="E7" s="5"/>
      <c r="F7" s="5"/>
      <c r="G7" s="5"/>
      <c r="H7" s="6"/>
      <c r="I7" s="6"/>
      <c r="J7" s="7"/>
      <c r="K7" s="5"/>
      <c r="L7" s="5"/>
      <c r="M7" s="5"/>
      <c r="N7" s="5"/>
      <c r="O7" s="5"/>
      <c r="P7" s="5"/>
      <c r="R7" s="75" t="s">
        <v>118</v>
      </c>
    </row>
    <row r="8" spans="1:27" s="45" customFormat="1" x14ac:dyDescent="0.25">
      <c r="A8" s="53"/>
      <c r="B8" s="130" t="s">
        <v>33</v>
      </c>
      <c r="C8" s="130"/>
      <c r="D8" s="130"/>
      <c r="E8" s="130" t="s">
        <v>34</v>
      </c>
      <c r="F8" s="130"/>
      <c r="G8" s="130"/>
      <c r="H8" s="130" t="s">
        <v>104</v>
      </c>
      <c r="I8" s="130"/>
      <c r="J8" s="130"/>
      <c r="K8" s="53"/>
      <c r="L8" s="53"/>
      <c r="M8" s="53"/>
      <c r="N8" s="53"/>
      <c r="O8" s="53"/>
      <c r="P8" s="53"/>
      <c r="Q8" s="54"/>
      <c r="R8"/>
    </row>
    <row r="9" spans="1:27" s="45" customFormat="1" x14ac:dyDescent="0.25">
      <c r="A9" s="7"/>
      <c r="B9" s="141" t="s">
        <v>35</v>
      </c>
      <c r="C9" s="142"/>
      <c r="D9" s="143"/>
      <c r="E9" s="141" t="s">
        <v>36</v>
      </c>
      <c r="F9" s="142"/>
      <c r="G9" s="143"/>
      <c r="H9" s="154" t="s">
        <v>37</v>
      </c>
      <c r="I9" s="155"/>
      <c r="J9" s="156"/>
      <c r="K9" s="53"/>
      <c r="L9" s="53"/>
      <c r="M9" s="53"/>
      <c r="N9" s="53"/>
      <c r="O9" s="7"/>
      <c r="P9" s="7"/>
      <c r="R9" s="77" t="s">
        <v>119</v>
      </c>
    </row>
    <row r="10" spans="1:27" x14ac:dyDescent="0.25">
      <c r="A10" s="5"/>
      <c r="B10" s="5"/>
      <c r="C10" s="5"/>
      <c r="D10" s="5"/>
      <c r="E10" s="5"/>
      <c r="F10" s="5"/>
      <c r="G10" s="5"/>
      <c r="H10" s="6"/>
      <c r="I10" s="6"/>
      <c r="J10" s="7"/>
      <c r="K10" s="5"/>
      <c r="L10" s="5"/>
      <c r="M10" s="5"/>
      <c r="N10" s="5"/>
      <c r="O10" s="5"/>
      <c r="P10" s="5"/>
      <c r="R10" s="71" t="s">
        <v>105</v>
      </c>
    </row>
    <row r="11" spans="1:27" x14ac:dyDescent="0.25">
      <c r="A11" s="5"/>
      <c r="B11" s="5"/>
      <c r="C11" s="5"/>
      <c r="D11" s="5"/>
      <c r="E11" s="5"/>
      <c r="F11" s="5"/>
      <c r="G11" s="5"/>
      <c r="H11" s="6"/>
      <c r="I11" s="6"/>
      <c r="J11" s="7"/>
      <c r="K11" s="5"/>
      <c r="L11" s="5"/>
      <c r="M11" s="5"/>
      <c r="N11" s="5"/>
      <c r="O11" s="5"/>
      <c r="P11" s="5"/>
    </row>
    <row r="12" spans="1:27" x14ac:dyDescent="0.25">
      <c r="A12" s="5"/>
      <c r="B12" s="5"/>
      <c r="C12" s="5"/>
      <c r="D12" s="5"/>
      <c r="E12" s="5"/>
      <c r="F12" s="5"/>
      <c r="G12" s="5"/>
      <c r="H12" s="6"/>
      <c r="I12" s="6"/>
      <c r="J12" s="7"/>
      <c r="K12" s="5"/>
      <c r="L12" s="5"/>
      <c r="M12" s="5"/>
      <c r="N12" s="5"/>
      <c r="O12" s="5"/>
      <c r="P12" s="5"/>
      <c r="R12" t="s">
        <v>106</v>
      </c>
    </row>
    <row r="13" spans="1:27" x14ac:dyDescent="0.25">
      <c r="A13" s="5"/>
      <c r="B13" s="159" t="s">
        <v>62</v>
      </c>
      <c r="C13" s="160"/>
      <c r="D13" s="161"/>
      <c r="E13" s="157" t="s">
        <v>63</v>
      </c>
      <c r="F13" s="153"/>
      <c r="G13" s="158"/>
      <c r="H13" s="157" t="s">
        <v>79</v>
      </c>
      <c r="I13" s="153"/>
      <c r="J13" s="158"/>
      <c r="K13" s="157" t="s">
        <v>59</v>
      </c>
      <c r="L13" s="153"/>
      <c r="M13" s="158"/>
      <c r="N13" s="17"/>
      <c r="O13" s="5"/>
      <c r="P13" s="5"/>
      <c r="R13" s="75" t="s">
        <v>222</v>
      </c>
    </row>
    <row r="14" spans="1:27" x14ac:dyDescent="0.25">
      <c r="A14" s="5"/>
      <c r="B14" s="5"/>
      <c r="C14" s="5"/>
      <c r="D14" s="5"/>
      <c r="E14" s="5"/>
      <c r="F14" s="5"/>
      <c r="G14" s="5"/>
      <c r="H14" s="6"/>
      <c r="I14" s="6"/>
      <c r="J14" s="7"/>
      <c r="K14" s="5"/>
      <c r="L14" s="5"/>
      <c r="M14" s="5"/>
      <c r="N14" s="5"/>
      <c r="O14" s="5"/>
      <c r="P14" s="5"/>
      <c r="R14" t="s">
        <v>223</v>
      </c>
    </row>
    <row r="15" spans="1:27" x14ac:dyDescent="0.25">
      <c r="A15" s="5"/>
      <c r="B15" s="5"/>
      <c r="C15" s="5"/>
      <c r="D15" s="5"/>
      <c r="E15" s="5"/>
      <c r="F15" s="5"/>
      <c r="G15" s="5"/>
      <c r="H15" s="6"/>
      <c r="I15" s="6"/>
      <c r="J15" s="7"/>
      <c r="K15" s="5"/>
      <c r="L15" s="5"/>
      <c r="M15" s="5"/>
      <c r="N15" s="5"/>
      <c r="O15" s="5"/>
      <c r="P15" s="5"/>
      <c r="R15" s="75" t="s">
        <v>120</v>
      </c>
    </row>
    <row r="16" spans="1:27" x14ac:dyDescent="0.25">
      <c r="A16" s="5"/>
      <c r="B16" s="168" t="s">
        <v>71</v>
      </c>
      <c r="C16" s="168"/>
      <c r="D16" s="5"/>
      <c r="E16" s="168" t="s">
        <v>72</v>
      </c>
      <c r="F16" s="168"/>
      <c r="G16" s="5"/>
      <c r="H16" s="168" t="s">
        <v>73</v>
      </c>
      <c r="I16" s="168"/>
      <c r="J16" s="7"/>
      <c r="K16" s="168" t="s">
        <v>74</v>
      </c>
      <c r="L16" s="168"/>
      <c r="M16" s="5"/>
      <c r="N16" s="5"/>
      <c r="O16" s="5"/>
      <c r="P16" s="5"/>
      <c r="R16" s="75" t="s">
        <v>121</v>
      </c>
    </row>
    <row r="17" spans="1:18" x14ac:dyDescent="0.25">
      <c r="A17" s="5"/>
      <c r="B17" s="5"/>
      <c r="C17" s="5"/>
      <c r="D17" s="5"/>
      <c r="E17" s="5"/>
      <c r="F17" s="5"/>
      <c r="G17" s="5"/>
      <c r="H17" s="6"/>
      <c r="I17" s="6"/>
      <c r="J17" s="7"/>
      <c r="K17" s="5"/>
      <c r="L17" s="5"/>
      <c r="M17" s="5"/>
      <c r="N17" s="5"/>
      <c r="O17" s="5"/>
      <c r="P17" s="5"/>
      <c r="R17" s="75" t="s">
        <v>122</v>
      </c>
    </row>
    <row r="18" spans="1:18" s="41" customFormat="1" x14ac:dyDescent="0.25">
      <c r="A18" s="5"/>
      <c r="B18" s="167" t="s">
        <v>66</v>
      </c>
      <c r="C18" s="167"/>
      <c r="D18" s="167" t="s">
        <v>11</v>
      </c>
      <c r="E18" s="11" t="s">
        <v>76</v>
      </c>
      <c r="F18" s="11" t="s">
        <v>94</v>
      </c>
      <c r="G18" s="167" t="s">
        <v>75</v>
      </c>
      <c r="H18" s="167"/>
      <c r="I18" s="167"/>
      <c r="J18" s="167"/>
      <c r="K18" s="128" t="s">
        <v>67</v>
      </c>
      <c r="L18" s="128" t="s">
        <v>183</v>
      </c>
      <c r="M18" s="162" t="s">
        <v>95</v>
      </c>
      <c r="N18" s="126" t="s">
        <v>64</v>
      </c>
      <c r="O18" s="128"/>
      <c r="P18" s="5"/>
      <c r="R18" s="75" t="s">
        <v>123</v>
      </c>
    </row>
    <row r="19" spans="1:18" x14ac:dyDescent="0.25">
      <c r="A19" s="42"/>
      <c r="B19" s="167"/>
      <c r="C19" s="167"/>
      <c r="D19" s="167"/>
      <c r="E19" s="11" t="s">
        <v>77</v>
      </c>
      <c r="F19" s="11" t="s">
        <v>77</v>
      </c>
      <c r="G19" s="9" t="s">
        <v>39</v>
      </c>
      <c r="H19" s="9" t="s">
        <v>38</v>
      </c>
      <c r="I19" s="9" t="s">
        <v>39</v>
      </c>
      <c r="J19" s="9" t="s">
        <v>38</v>
      </c>
      <c r="K19" s="131"/>
      <c r="L19" s="131"/>
      <c r="M19" s="163"/>
      <c r="N19" s="129"/>
      <c r="O19" s="131"/>
      <c r="P19" s="42"/>
      <c r="R19" s="75" t="s">
        <v>124</v>
      </c>
    </row>
    <row r="20" spans="1:18" x14ac:dyDescent="0.25">
      <c r="A20" s="5"/>
      <c r="B20" s="52" t="s">
        <v>13</v>
      </c>
      <c r="C20" s="52"/>
      <c r="D20" s="22">
        <v>7500</v>
      </c>
      <c r="E20" s="25"/>
      <c r="F20" s="24"/>
      <c r="G20" s="11">
        <v>1</v>
      </c>
      <c r="H20" s="22">
        <v>10000</v>
      </c>
      <c r="I20" s="11">
        <v>4</v>
      </c>
      <c r="J20" s="22">
        <v>5000</v>
      </c>
      <c r="K20" s="24">
        <f>SUM(F20,H20,J20)</f>
        <v>15000</v>
      </c>
      <c r="L20" s="24"/>
      <c r="M20" s="64"/>
      <c r="N20" s="48"/>
      <c r="O20" s="49"/>
      <c r="P20" s="5"/>
      <c r="R20" s="75" t="s">
        <v>149</v>
      </c>
    </row>
    <row r="21" spans="1:18" x14ac:dyDescent="0.25">
      <c r="A21" s="5"/>
      <c r="B21" s="52" t="s">
        <v>24</v>
      </c>
      <c r="C21" s="52"/>
      <c r="D21" s="22">
        <v>8500</v>
      </c>
      <c r="E21" s="25"/>
      <c r="F21" s="24"/>
      <c r="G21" s="11">
        <v>2</v>
      </c>
      <c r="H21" s="22">
        <v>20000</v>
      </c>
      <c r="I21" s="11">
        <v>5</v>
      </c>
      <c r="J21" s="22">
        <v>10000</v>
      </c>
      <c r="K21" s="24">
        <f>SUM(F21,H21,J21)</f>
        <v>30000</v>
      </c>
      <c r="L21" s="24"/>
      <c r="M21" s="64"/>
      <c r="N21" s="48"/>
      <c r="O21" s="49"/>
      <c r="P21" s="5"/>
      <c r="R21" s="78" t="s">
        <v>125</v>
      </c>
    </row>
    <row r="22" spans="1:18" x14ac:dyDescent="0.25">
      <c r="A22" s="5"/>
      <c r="B22" s="52" t="s">
        <v>65</v>
      </c>
      <c r="C22" s="52"/>
      <c r="D22" s="22">
        <v>25000</v>
      </c>
      <c r="E22" s="25"/>
      <c r="F22" s="24"/>
      <c r="G22" s="11">
        <v>3</v>
      </c>
      <c r="H22" s="22">
        <v>30000</v>
      </c>
      <c r="I22" s="11">
        <v>6</v>
      </c>
      <c r="J22" s="22">
        <v>15000</v>
      </c>
      <c r="K22" s="24">
        <f>SUM(F22,H22,J22)</f>
        <v>45000</v>
      </c>
      <c r="L22" s="24"/>
      <c r="M22" s="64"/>
      <c r="N22" s="48"/>
      <c r="O22" s="49"/>
      <c r="P22" s="5"/>
      <c r="R22" s="75" t="s">
        <v>126</v>
      </c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R23" s="75" t="s">
        <v>127</v>
      </c>
    </row>
    <row r="24" spans="1:18" x14ac:dyDescent="0.25">
      <c r="A24" s="5"/>
      <c r="B24" s="8" t="s">
        <v>110</v>
      </c>
      <c r="C24" s="10"/>
      <c r="D24" s="10"/>
      <c r="E24" s="10"/>
      <c r="F24" s="10"/>
      <c r="G24" s="10"/>
      <c r="H24" s="65"/>
      <c r="I24" s="6"/>
      <c r="J24" s="5"/>
      <c r="K24" s="24">
        <f>SUM(K20:K22)</f>
        <v>90000</v>
      </c>
      <c r="L24" s="24">
        <f>SUM(L20:L22)</f>
        <v>0</v>
      </c>
      <c r="M24" s="5"/>
      <c r="N24" s="5"/>
      <c r="O24" s="5"/>
      <c r="P24" s="5"/>
      <c r="R24" s="75" t="s">
        <v>184</v>
      </c>
    </row>
    <row r="25" spans="1:18" x14ac:dyDescent="0.25">
      <c r="A25" s="5"/>
      <c r="B25" s="5"/>
      <c r="C25" s="5"/>
      <c r="D25" s="5"/>
      <c r="E25" s="5"/>
      <c r="F25" s="5"/>
      <c r="G25" s="5"/>
      <c r="H25" s="6"/>
      <c r="I25" s="6"/>
      <c r="J25" s="7"/>
      <c r="K25" s="5"/>
      <c r="L25" s="5"/>
      <c r="M25" s="5"/>
      <c r="N25" s="5"/>
      <c r="O25" s="5"/>
      <c r="P25" s="5"/>
    </row>
    <row r="26" spans="1:18" x14ac:dyDescent="0.25">
      <c r="A26" s="5"/>
      <c r="B26" s="5" t="s">
        <v>90</v>
      </c>
      <c r="C26" s="5"/>
      <c r="D26" s="5"/>
      <c r="E26" s="5"/>
      <c r="F26" s="5"/>
      <c r="G26" s="5"/>
      <c r="H26" s="6"/>
      <c r="I26" s="6"/>
      <c r="J26" s="7"/>
      <c r="K26" s="5"/>
      <c r="L26" s="5"/>
      <c r="M26" s="5"/>
      <c r="N26" s="5"/>
      <c r="O26" s="5"/>
      <c r="P26" s="5"/>
    </row>
    <row r="27" spans="1:18" x14ac:dyDescent="0.25">
      <c r="A27" s="5"/>
      <c r="B27" s="14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18"/>
      <c r="N27" s="18"/>
      <c r="O27" s="107"/>
      <c r="P27" s="5"/>
    </row>
    <row r="28" spans="1:18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8" x14ac:dyDescent="0.25">
      <c r="A29" s="5"/>
      <c r="B29" s="147" t="s">
        <v>112</v>
      </c>
      <c r="C29" s="147"/>
      <c r="D29" s="5"/>
      <c r="E29" s="9" t="s">
        <v>12</v>
      </c>
      <c r="F29" s="5"/>
      <c r="G29" s="5"/>
      <c r="H29" s="6"/>
      <c r="I29" s="6"/>
      <c r="J29" s="7"/>
      <c r="K29" s="5"/>
      <c r="L29" s="5"/>
      <c r="M29" s="5"/>
      <c r="N29" s="5"/>
      <c r="O29" s="5"/>
      <c r="P29" s="5"/>
    </row>
    <row r="30" spans="1:18" x14ac:dyDescent="0.25">
      <c r="A30" s="5"/>
      <c r="B30" s="5"/>
      <c r="C30" s="5"/>
      <c r="D30" s="5"/>
      <c r="E30" s="5"/>
      <c r="F30" s="5"/>
      <c r="G30" s="5"/>
      <c r="H30" s="6"/>
      <c r="I30" s="6"/>
      <c r="J30" s="7"/>
      <c r="K30" s="5"/>
      <c r="L30" s="5"/>
      <c r="M30" s="5"/>
      <c r="N30" s="5"/>
      <c r="O30" s="5"/>
      <c r="P30" s="5"/>
    </row>
    <row r="33" spans="1:18" x14ac:dyDescent="0.25">
      <c r="A33" t="s">
        <v>80</v>
      </c>
    </row>
    <row r="35" spans="1:18" s="38" customFormat="1" x14ac:dyDescent="0.25">
      <c r="A35" s="5"/>
      <c r="B35" s="5"/>
      <c r="C35" s="5"/>
      <c r="D35" s="5"/>
      <c r="E35" s="5"/>
      <c r="F35" s="5"/>
      <c r="G35" s="5"/>
      <c r="H35" s="6"/>
      <c r="I35" s="6"/>
      <c r="J35" s="7"/>
      <c r="K35" s="5"/>
      <c r="L35" s="5"/>
      <c r="M35" s="5"/>
      <c r="N35" s="5"/>
      <c r="O35" s="5"/>
      <c r="P35" s="5"/>
      <c r="R35" s="75" t="s">
        <v>116</v>
      </c>
    </row>
    <row r="36" spans="1:18" ht="18.75" x14ac:dyDescent="0.25">
      <c r="A36" s="37"/>
      <c r="B36" s="63" t="s">
        <v>31</v>
      </c>
      <c r="C36" s="37"/>
      <c r="D36" s="37"/>
      <c r="E36" s="37"/>
      <c r="F36" s="37"/>
      <c r="G36" s="37"/>
      <c r="H36" s="7"/>
      <c r="I36" s="7"/>
      <c r="J36" s="7"/>
      <c r="K36" s="13">
        <v>121</v>
      </c>
      <c r="L36" s="7" t="s">
        <v>32</v>
      </c>
      <c r="M36" s="151">
        <v>43101</v>
      </c>
      <c r="N36" s="152"/>
      <c r="O36" s="37"/>
      <c r="P36" s="37"/>
      <c r="R36" s="76" t="s">
        <v>117</v>
      </c>
    </row>
    <row r="37" spans="1:18" x14ac:dyDescent="0.25">
      <c r="A37" s="5"/>
      <c r="B37" s="5"/>
      <c r="C37" s="5"/>
      <c r="D37" s="5"/>
      <c r="E37" s="5"/>
      <c r="F37" s="5"/>
      <c r="G37" s="5"/>
      <c r="H37" s="6"/>
      <c r="I37" s="6"/>
      <c r="J37" s="7"/>
      <c r="K37" s="5"/>
      <c r="L37" s="5"/>
      <c r="M37" s="5"/>
      <c r="N37" s="5"/>
      <c r="O37" s="5"/>
      <c r="P37" s="5"/>
      <c r="R37" s="75" t="s">
        <v>118</v>
      </c>
    </row>
    <row r="38" spans="1:18" x14ac:dyDescent="0.25">
      <c r="A38" s="16"/>
      <c r="B38" s="153" t="s">
        <v>33</v>
      </c>
      <c r="C38" s="153"/>
      <c r="D38" s="153"/>
      <c r="E38" s="153" t="s">
        <v>34</v>
      </c>
      <c r="F38" s="153"/>
      <c r="G38" s="153"/>
      <c r="H38" s="130" t="s">
        <v>104</v>
      </c>
      <c r="I38" s="130"/>
      <c r="J38" s="130"/>
      <c r="K38" s="17"/>
      <c r="L38" s="5"/>
      <c r="M38" s="5"/>
      <c r="N38" s="17"/>
      <c r="O38" s="16"/>
      <c r="P38" s="16"/>
    </row>
    <row r="39" spans="1:18" x14ac:dyDescent="0.25">
      <c r="A39" s="5"/>
      <c r="B39" s="141" t="s">
        <v>35</v>
      </c>
      <c r="C39" s="142"/>
      <c r="D39" s="143"/>
      <c r="E39" s="141" t="s">
        <v>36</v>
      </c>
      <c r="F39" s="142"/>
      <c r="G39" s="143"/>
      <c r="H39" s="154" t="s">
        <v>37</v>
      </c>
      <c r="I39" s="155"/>
      <c r="J39" s="156"/>
      <c r="K39" s="17"/>
      <c r="L39" s="17"/>
      <c r="M39" s="17"/>
      <c r="N39" s="17"/>
      <c r="O39" s="5"/>
      <c r="P39" s="5"/>
      <c r="R39" t="s">
        <v>106</v>
      </c>
    </row>
    <row r="40" spans="1:18" x14ac:dyDescent="0.25">
      <c r="A40" s="5"/>
      <c r="B40" s="5"/>
      <c r="C40" s="5"/>
      <c r="D40" s="5"/>
      <c r="E40" s="5"/>
      <c r="F40" s="5"/>
      <c r="G40" s="5"/>
      <c r="H40" s="6"/>
      <c r="I40" s="6"/>
      <c r="J40" s="7"/>
      <c r="K40" s="5"/>
      <c r="L40" s="5"/>
      <c r="M40" s="5"/>
      <c r="N40" s="5"/>
      <c r="O40" s="5"/>
      <c r="P40" s="5"/>
      <c r="R40" s="75" t="s">
        <v>128</v>
      </c>
    </row>
    <row r="41" spans="1:18" x14ac:dyDescent="0.25">
      <c r="A41" s="5"/>
      <c r="B41" s="5"/>
      <c r="C41" s="5"/>
      <c r="D41" s="5"/>
      <c r="E41" s="5"/>
      <c r="F41" s="5"/>
      <c r="G41" s="5"/>
      <c r="H41" s="6"/>
      <c r="I41" s="6"/>
      <c r="J41" s="7"/>
      <c r="K41" s="5"/>
      <c r="L41" s="5"/>
      <c r="M41" s="5"/>
      <c r="N41" s="5"/>
      <c r="O41" s="5"/>
      <c r="P41" s="5"/>
      <c r="R41" s="75" t="s">
        <v>254</v>
      </c>
    </row>
    <row r="42" spans="1:1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R42" s="75" t="s">
        <v>191</v>
      </c>
    </row>
    <row r="43" spans="1:18" x14ac:dyDescent="0.25">
      <c r="A43" s="5"/>
      <c r="B43" s="157" t="s">
        <v>62</v>
      </c>
      <c r="C43" s="153"/>
      <c r="D43" s="158"/>
      <c r="E43" s="159" t="s">
        <v>63</v>
      </c>
      <c r="F43" s="160"/>
      <c r="G43" s="161"/>
      <c r="H43" s="157" t="s">
        <v>79</v>
      </c>
      <c r="I43" s="153"/>
      <c r="J43" s="158"/>
      <c r="K43" s="157" t="s">
        <v>59</v>
      </c>
      <c r="L43" s="153"/>
      <c r="M43" s="158"/>
      <c r="N43" s="17"/>
      <c r="O43" s="5"/>
      <c r="P43" s="5"/>
      <c r="R43" t="s">
        <v>108</v>
      </c>
    </row>
    <row r="44" spans="1:18" s="40" customFormat="1" x14ac:dyDescent="0.25">
      <c r="A44" s="5"/>
      <c r="B44" s="5"/>
      <c r="C44" s="5"/>
      <c r="D44" s="5"/>
      <c r="E44" s="5"/>
      <c r="F44" s="5"/>
      <c r="G44" s="5"/>
      <c r="H44" s="6"/>
      <c r="I44" s="6"/>
      <c r="J44" s="7"/>
      <c r="K44" s="5"/>
      <c r="L44" s="5"/>
      <c r="M44" s="5"/>
      <c r="N44" s="17"/>
      <c r="O44" s="5"/>
      <c r="P44" s="5"/>
    </row>
    <row r="45" spans="1:18" ht="30" x14ac:dyDescent="0.25">
      <c r="A45" s="39"/>
      <c r="B45" s="141" t="s">
        <v>66</v>
      </c>
      <c r="C45" s="142"/>
      <c r="D45" s="143"/>
      <c r="E45" s="141" t="s">
        <v>63</v>
      </c>
      <c r="F45" s="142"/>
      <c r="G45" s="142"/>
      <c r="H45" s="142"/>
      <c r="I45" s="143"/>
      <c r="J45" s="51" t="s">
        <v>21</v>
      </c>
      <c r="K45" s="51" t="s">
        <v>69</v>
      </c>
      <c r="L45" s="51" t="s">
        <v>70</v>
      </c>
      <c r="M45" s="51" t="s">
        <v>111</v>
      </c>
      <c r="N45" s="17"/>
      <c r="O45" s="39"/>
      <c r="P45" s="39"/>
      <c r="R45" t="s">
        <v>113</v>
      </c>
    </row>
    <row r="46" spans="1:18" x14ac:dyDescent="0.25">
      <c r="A46" s="5"/>
      <c r="B46" s="58" t="s">
        <v>13</v>
      </c>
      <c r="C46" s="59"/>
      <c r="D46" s="60"/>
      <c r="E46" s="72" t="s">
        <v>14</v>
      </c>
      <c r="F46" s="72"/>
      <c r="G46" s="73"/>
      <c r="H46" s="73"/>
      <c r="I46" s="73"/>
      <c r="J46" s="26" t="s">
        <v>22</v>
      </c>
      <c r="K46" s="20">
        <v>1.6999999999999999E-3</v>
      </c>
      <c r="L46" s="24">
        <f>VLOOKUP(B46,$B$20:$D$22,3,FALSE)</f>
        <v>7500</v>
      </c>
      <c r="M46" s="46">
        <f>K46*L46</f>
        <v>12.75</v>
      </c>
      <c r="N46" s="17"/>
      <c r="O46" s="5"/>
      <c r="P46" s="5"/>
      <c r="R46" s="75" t="s">
        <v>114</v>
      </c>
    </row>
    <row r="47" spans="1:18" x14ac:dyDescent="0.25">
      <c r="A47" s="5"/>
      <c r="B47" s="58" t="s">
        <v>13</v>
      </c>
      <c r="C47" s="59"/>
      <c r="D47" s="60"/>
      <c r="E47" s="27" t="s">
        <v>15</v>
      </c>
      <c r="F47" s="27"/>
      <c r="G47" s="28"/>
      <c r="H47" s="28"/>
      <c r="I47" s="28"/>
      <c r="J47" s="26" t="s">
        <v>22</v>
      </c>
      <c r="K47" s="20">
        <v>1.6999999999999999E-3</v>
      </c>
      <c r="L47" s="24">
        <f t="shared" ref="L47:L63" si="0">VLOOKUP(B47,$B$20:$D$22,3,FALSE)</f>
        <v>7500</v>
      </c>
      <c r="M47" s="46">
        <f t="shared" ref="M47:M53" si="1">K47*L47</f>
        <v>12.75</v>
      </c>
      <c r="N47" s="17"/>
      <c r="O47" s="5"/>
      <c r="P47" s="5"/>
      <c r="R47" s="76" t="s">
        <v>115</v>
      </c>
    </row>
    <row r="48" spans="1:18" x14ac:dyDescent="0.25">
      <c r="A48" s="5"/>
      <c r="B48" s="58" t="s">
        <v>13</v>
      </c>
      <c r="C48" s="59"/>
      <c r="D48" s="60"/>
      <c r="E48" s="27" t="s">
        <v>16</v>
      </c>
      <c r="F48" s="27"/>
      <c r="G48" s="28"/>
      <c r="H48" s="28"/>
      <c r="I48" s="28"/>
      <c r="J48" s="26" t="s">
        <v>22</v>
      </c>
      <c r="K48" s="20">
        <v>1.6999999999999999E-3</v>
      </c>
      <c r="L48" s="24">
        <f t="shared" si="0"/>
        <v>7500</v>
      </c>
      <c r="M48" s="46">
        <f t="shared" si="1"/>
        <v>12.75</v>
      </c>
      <c r="N48" s="17"/>
      <c r="O48" s="5"/>
      <c r="P48" s="5"/>
      <c r="R48" s="75" t="s">
        <v>132</v>
      </c>
    </row>
    <row r="49" spans="1:16" x14ac:dyDescent="0.25">
      <c r="A49" s="5"/>
      <c r="B49" s="58" t="s">
        <v>13</v>
      </c>
      <c r="C49" s="59"/>
      <c r="D49" s="60"/>
      <c r="E49" s="27" t="s">
        <v>17</v>
      </c>
      <c r="F49" s="27"/>
      <c r="G49" s="28"/>
      <c r="H49" s="28"/>
      <c r="I49" s="28"/>
      <c r="J49" s="26" t="s">
        <v>22</v>
      </c>
      <c r="K49" s="20">
        <v>1.6999999999999999E-3</v>
      </c>
      <c r="L49" s="24">
        <f t="shared" si="0"/>
        <v>7500</v>
      </c>
      <c r="M49" s="46">
        <f t="shared" si="1"/>
        <v>12.75</v>
      </c>
      <c r="N49" s="17"/>
      <c r="O49" s="5"/>
      <c r="P49" s="5"/>
    </row>
    <row r="50" spans="1:16" x14ac:dyDescent="0.25">
      <c r="A50" s="5"/>
      <c r="B50" s="58" t="s">
        <v>13</v>
      </c>
      <c r="C50" s="59"/>
      <c r="D50" s="60"/>
      <c r="E50" s="27" t="s">
        <v>18</v>
      </c>
      <c r="F50" s="27"/>
      <c r="G50" s="28"/>
      <c r="H50" s="28"/>
      <c r="I50" s="28"/>
      <c r="J50" s="26" t="s">
        <v>22</v>
      </c>
      <c r="K50" s="20">
        <v>1.6999999999999999E-3</v>
      </c>
      <c r="L50" s="24">
        <f t="shared" si="0"/>
        <v>7500</v>
      </c>
      <c r="M50" s="46">
        <f t="shared" si="1"/>
        <v>12.75</v>
      </c>
      <c r="N50" s="17"/>
      <c r="O50" s="5"/>
      <c r="P50" s="5"/>
    </row>
    <row r="51" spans="1:16" x14ac:dyDescent="0.25">
      <c r="A51" s="5"/>
      <c r="B51" s="58" t="s">
        <v>13</v>
      </c>
      <c r="C51" s="59"/>
      <c r="D51" s="60"/>
      <c r="E51" s="27" t="s">
        <v>19</v>
      </c>
      <c r="F51" s="27"/>
      <c r="G51" s="28"/>
      <c r="H51" s="28"/>
      <c r="I51" s="28"/>
      <c r="J51" s="26" t="s">
        <v>22</v>
      </c>
      <c r="K51" s="20">
        <v>1.6999999999999999E-3</v>
      </c>
      <c r="L51" s="24">
        <f t="shared" si="0"/>
        <v>7500</v>
      </c>
      <c r="M51" s="46">
        <f t="shared" si="1"/>
        <v>12.75</v>
      </c>
      <c r="N51" s="17"/>
      <c r="O51" s="5"/>
      <c r="P51" s="5"/>
    </row>
    <row r="52" spans="1:16" x14ac:dyDescent="0.25">
      <c r="A52" s="5"/>
      <c r="B52" s="58" t="s">
        <v>13</v>
      </c>
      <c r="C52" s="59"/>
      <c r="D52" s="60"/>
      <c r="E52" s="27" t="s">
        <v>9</v>
      </c>
      <c r="F52" s="27"/>
      <c r="G52" s="28"/>
      <c r="H52" s="28"/>
      <c r="I52" s="28"/>
      <c r="J52" s="26" t="s">
        <v>22</v>
      </c>
      <c r="K52" s="20">
        <v>2.4</v>
      </c>
      <c r="L52" s="24">
        <f t="shared" si="0"/>
        <v>7500</v>
      </c>
      <c r="M52" s="46">
        <f t="shared" si="1"/>
        <v>18000</v>
      </c>
      <c r="N52" s="17"/>
      <c r="O52" s="5"/>
      <c r="P52" s="5"/>
    </row>
    <row r="53" spans="1:16" x14ac:dyDescent="0.25">
      <c r="A53" s="5"/>
      <c r="B53" s="58" t="s">
        <v>13</v>
      </c>
      <c r="C53" s="59"/>
      <c r="D53" s="60"/>
      <c r="E53" s="27" t="s">
        <v>20</v>
      </c>
      <c r="F53" s="27"/>
      <c r="G53" s="28"/>
      <c r="H53" s="28"/>
      <c r="I53" s="28"/>
      <c r="J53" s="26" t="s">
        <v>22</v>
      </c>
      <c r="K53" s="20">
        <v>0.03</v>
      </c>
      <c r="L53" s="24">
        <f t="shared" si="0"/>
        <v>7500</v>
      </c>
      <c r="M53" s="46">
        <f t="shared" si="1"/>
        <v>225</v>
      </c>
      <c r="N53" s="17"/>
      <c r="O53" s="5"/>
      <c r="P53" s="5"/>
    </row>
    <row r="54" spans="1:16" x14ac:dyDescent="0.25">
      <c r="A54" s="5"/>
      <c r="B54" s="58" t="s">
        <v>24</v>
      </c>
      <c r="C54" s="59"/>
      <c r="D54" s="60"/>
      <c r="E54" s="27" t="s">
        <v>14</v>
      </c>
      <c r="F54" s="27"/>
      <c r="G54" s="28"/>
      <c r="H54" s="28"/>
      <c r="I54" s="28"/>
      <c r="J54" s="26" t="s">
        <v>22</v>
      </c>
      <c r="K54" s="20">
        <v>3.3999999999999998E-3</v>
      </c>
      <c r="L54" s="24">
        <f t="shared" si="0"/>
        <v>8500</v>
      </c>
      <c r="M54" s="46">
        <f>K54*L54</f>
        <v>28.9</v>
      </c>
      <c r="N54" s="17"/>
      <c r="O54" s="5"/>
      <c r="P54" s="5"/>
    </row>
    <row r="55" spans="1:16" x14ac:dyDescent="0.25">
      <c r="A55" s="5"/>
      <c r="B55" s="58" t="s">
        <v>24</v>
      </c>
      <c r="C55" s="59"/>
      <c r="D55" s="60"/>
      <c r="E55" s="27" t="s">
        <v>15</v>
      </c>
      <c r="F55" s="27"/>
      <c r="G55" s="28"/>
      <c r="H55" s="28"/>
      <c r="I55" s="28"/>
      <c r="J55" s="26" t="s">
        <v>22</v>
      </c>
      <c r="K55" s="20">
        <v>3.3999999999999998E-3</v>
      </c>
      <c r="L55" s="24">
        <f t="shared" si="0"/>
        <v>8500</v>
      </c>
      <c r="M55" s="46">
        <f t="shared" ref="M55:M61" si="2">K55*L55</f>
        <v>28.9</v>
      </c>
      <c r="N55" s="17"/>
      <c r="O55" s="5"/>
      <c r="P55" s="5"/>
    </row>
    <row r="56" spans="1:16" x14ac:dyDescent="0.25">
      <c r="A56" s="5"/>
      <c r="B56" s="58" t="s">
        <v>24</v>
      </c>
      <c r="C56" s="59"/>
      <c r="D56" s="60"/>
      <c r="E56" s="27" t="s">
        <v>16</v>
      </c>
      <c r="F56" s="27"/>
      <c r="G56" s="28"/>
      <c r="H56" s="28"/>
      <c r="I56" s="28"/>
      <c r="J56" s="26" t="s">
        <v>22</v>
      </c>
      <c r="K56" s="20">
        <v>3.3999999999999998E-3</v>
      </c>
      <c r="L56" s="24">
        <f t="shared" si="0"/>
        <v>8500</v>
      </c>
      <c r="M56" s="46">
        <f t="shared" si="2"/>
        <v>28.9</v>
      </c>
      <c r="N56" s="17"/>
      <c r="O56" s="5"/>
      <c r="P56" s="5"/>
    </row>
    <row r="57" spans="1:16" x14ac:dyDescent="0.25">
      <c r="A57" s="5"/>
      <c r="B57" s="58" t="s">
        <v>24</v>
      </c>
      <c r="C57" s="59"/>
      <c r="D57" s="60"/>
      <c r="E57" s="27" t="s">
        <v>17</v>
      </c>
      <c r="F57" s="27"/>
      <c r="G57" s="28"/>
      <c r="H57" s="28"/>
      <c r="I57" s="28"/>
      <c r="J57" s="26" t="s">
        <v>22</v>
      </c>
      <c r="K57" s="20">
        <v>3.3999999999999998E-3</v>
      </c>
      <c r="L57" s="24">
        <f t="shared" si="0"/>
        <v>8500</v>
      </c>
      <c r="M57" s="46">
        <f t="shared" si="2"/>
        <v>28.9</v>
      </c>
      <c r="N57" s="17"/>
      <c r="O57" s="5"/>
      <c r="P57" s="5"/>
    </row>
    <row r="58" spans="1:16" x14ac:dyDescent="0.25">
      <c r="A58" s="5"/>
      <c r="B58" s="58" t="s">
        <v>24</v>
      </c>
      <c r="C58" s="59"/>
      <c r="D58" s="60"/>
      <c r="E58" s="27" t="s">
        <v>18</v>
      </c>
      <c r="F58" s="27"/>
      <c r="G58" s="28"/>
      <c r="H58" s="28"/>
      <c r="I58" s="28"/>
      <c r="J58" s="26" t="s">
        <v>22</v>
      </c>
      <c r="K58" s="20">
        <v>3.3999999999999998E-3</v>
      </c>
      <c r="L58" s="24">
        <f t="shared" si="0"/>
        <v>8500</v>
      </c>
      <c r="M58" s="46">
        <f t="shared" si="2"/>
        <v>28.9</v>
      </c>
      <c r="N58" s="17"/>
      <c r="O58" s="5"/>
      <c r="P58" s="5"/>
    </row>
    <row r="59" spans="1:16" x14ac:dyDescent="0.25">
      <c r="A59" s="5"/>
      <c r="B59" s="58" t="s">
        <v>24</v>
      </c>
      <c r="C59" s="59"/>
      <c r="D59" s="60"/>
      <c r="E59" s="27" t="s">
        <v>19</v>
      </c>
      <c r="F59" s="27"/>
      <c r="G59" s="28"/>
      <c r="H59" s="28"/>
      <c r="I59" s="28"/>
      <c r="J59" s="26" t="s">
        <v>22</v>
      </c>
      <c r="K59" s="20">
        <v>3.3999999999999998E-3</v>
      </c>
      <c r="L59" s="24">
        <f t="shared" si="0"/>
        <v>8500</v>
      </c>
      <c r="M59" s="46">
        <f t="shared" si="2"/>
        <v>28.9</v>
      </c>
      <c r="N59" s="17"/>
      <c r="O59" s="5"/>
      <c r="P59" s="5"/>
    </row>
    <row r="60" spans="1:16" x14ac:dyDescent="0.25">
      <c r="A60" s="5"/>
      <c r="B60" s="58" t="s">
        <v>24</v>
      </c>
      <c r="C60" s="59"/>
      <c r="D60" s="60"/>
      <c r="E60" s="27" t="s">
        <v>9</v>
      </c>
      <c r="F60" s="27"/>
      <c r="G60" s="28"/>
      <c r="H60" s="28"/>
      <c r="I60" s="28"/>
      <c r="J60" s="26" t="s">
        <v>22</v>
      </c>
      <c r="K60" s="20">
        <v>4.8</v>
      </c>
      <c r="L60" s="24">
        <f t="shared" si="0"/>
        <v>8500</v>
      </c>
      <c r="M60" s="46">
        <f t="shared" si="2"/>
        <v>40800</v>
      </c>
      <c r="N60" s="17"/>
      <c r="O60" s="5"/>
      <c r="P60" s="5"/>
    </row>
    <row r="61" spans="1:16" x14ac:dyDescent="0.25">
      <c r="A61" s="5"/>
      <c r="B61" s="58" t="s">
        <v>24</v>
      </c>
      <c r="C61" s="59"/>
      <c r="D61" s="60"/>
      <c r="E61" s="27" t="s">
        <v>20</v>
      </c>
      <c r="F61" s="27"/>
      <c r="G61" s="28"/>
      <c r="H61" s="28"/>
      <c r="I61" s="28"/>
      <c r="J61" s="26" t="s">
        <v>22</v>
      </c>
      <c r="K61" s="20">
        <v>0.06</v>
      </c>
      <c r="L61" s="24">
        <f t="shared" si="0"/>
        <v>8500</v>
      </c>
      <c r="M61" s="46">
        <f t="shared" si="2"/>
        <v>510</v>
      </c>
      <c r="N61" s="17"/>
      <c r="O61" s="5"/>
      <c r="P61" s="5"/>
    </row>
    <row r="62" spans="1:16" x14ac:dyDescent="0.25">
      <c r="A62" s="5"/>
      <c r="B62" s="58" t="s">
        <v>65</v>
      </c>
      <c r="C62" s="59"/>
      <c r="D62" s="60"/>
      <c r="E62" s="58" t="s">
        <v>13</v>
      </c>
      <c r="F62" s="27"/>
      <c r="G62" s="28"/>
      <c r="H62" s="28"/>
      <c r="I62" s="28"/>
      <c r="J62" s="26" t="s">
        <v>23</v>
      </c>
      <c r="K62" s="20">
        <v>1</v>
      </c>
      <c r="L62" s="24">
        <f t="shared" si="0"/>
        <v>25000</v>
      </c>
      <c r="M62" s="46">
        <f t="shared" ref="M62:M64" si="3">K62*L62</f>
        <v>25000</v>
      </c>
      <c r="N62" s="17"/>
      <c r="O62" s="5"/>
      <c r="P62" s="5"/>
    </row>
    <row r="63" spans="1:16" x14ac:dyDescent="0.25">
      <c r="A63" s="5"/>
      <c r="B63" s="58" t="s">
        <v>65</v>
      </c>
      <c r="C63" s="59"/>
      <c r="D63" s="60"/>
      <c r="E63" s="58" t="s">
        <v>24</v>
      </c>
      <c r="F63" s="27"/>
      <c r="G63" s="28"/>
      <c r="H63" s="28"/>
      <c r="I63" s="28"/>
      <c r="J63" s="26" t="s">
        <v>23</v>
      </c>
      <c r="K63" s="20">
        <v>1</v>
      </c>
      <c r="L63" s="24">
        <f t="shared" si="0"/>
        <v>25000</v>
      </c>
      <c r="M63" s="46">
        <f t="shared" si="3"/>
        <v>25000</v>
      </c>
      <c r="N63" s="17"/>
      <c r="O63" s="5"/>
      <c r="P63" s="5"/>
    </row>
    <row r="64" spans="1:16" x14ac:dyDescent="0.25">
      <c r="A64" s="5"/>
      <c r="B64" s="47" t="s">
        <v>133</v>
      </c>
      <c r="C64" s="48"/>
      <c r="D64" s="49"/>
      <c r="E64" s="47" t="s">
        <v>107</v>
      </c>
      <c r="F64" s="48"/>
      <c r="G64" s="48"/>
      <c r="H64" s="48"/>
      <c r="I64" s="48"/>
      <c r="J64" s="12" t="s">
        <v>23</v>
      </c>
      <c r="K64" s="12">
        <v>1</v>
      </c>
      <c r="L64" s="12">
        <v>1</v>
      </c>
      <c r="M64" s="12">
        <f t="shared" si="3"/>
        <v>1</v>
      </c>
      <c r="N64" s="17"/>
      <c r="O64" s="5"/>
      <c r="P64" s="5"/>
    </row>
    <row r="65" spans="1:18" x14ac:dyDescent="0.25">
      <c r="A65" s="5"/>
      <c r="B65" s="5"/>
      <c r="C65" s="5"/>
      <c r="D65" s="5"/>
      <c r="E65" s="5"/>
      <c r="F65" s="5"/>
      <c r="G65" s="5"/>
      <c r="H65" s="6"/>
      <c r="I65" s="6"/>
      <c r="J65" s="7"/>
      <c r="K65" s="5"/>
      <c r="L65" s="5"/>
      <c r="M65" s="5"/>
      <c r="N65" s="17"/>
      <c r="O65" s="5"/>
      <c r="P65" s="5"/>
    </row>
    <row r="66" spans="1:18" x14ac:dyDescent="0.25">
      <c r="A66" s="5"/>
      <c r="B66" s="5" t="s">
        <v>90</v>
      </c>
      <c r="C66" s="5"/>
      <c r="D66" s="5"/>
      <c r="E66" s="5"/>
      <c r="F66" s="5"/>
      <c r="G66" s="5"/>
      <c r="H66" s="6"/>
      <c r="I66" s="6"/>
      <c r="J66" s="7"/>
      <c r="K66" s="5"/>
      <c r="L66" s="5"/>
      <c r="M66" s="5"/>
      <c r="N66" s="5"/>
      <c r="O66" s="5"/>
      <c r="P66" s="5"/>
    </row>
    <row r="67" spans="1:18" x14ac:dyDescent="0.25">
      <c r="A67" s="5"/>
      <c r="B67" s="14"/>
      <c r="C67" s="15"/>
      <c r="D67" s="15"/>
      <c r="E67" s="15"/>
      <c r="F67" s="15"/>
      <c r="G67" s="15"/>
      <c r="H67" s="18"/>
      <c r="I67" s="18"/>
      <c r="J67" s="18"/>
      <c r="K67" s="18"/>
      <c r="L67" s="18"/>
      <c r="M67" s="18"/>
      <c r="N67" s="18"/>
      <c r="O67" s="107"/>
      <c r="P67" s="5"/>
    </row>
    <row r="68" spans="1:18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8" x14ac:dyDescent="0.25">
      <c r="A69" s="5"/>
      <c r="B69" s="147" t="s">
        <v>131</v>
      </c>
      <c r="C69" s="147"/>
      <c r="D69" s="5"/>
      <c r="E69" s="9" t="s">
        <v>12</v>
      </c>
      <c r="F69" s="5"/>
      <c r="G69" s="5"/>
      <c r="H69" s="6"/>
      <c r="I69" s="6"/>
      <c r="J69" s="7"/>
      <c r="K69" s="5"/>
      <c r="L69" s="5"/>
      <c r="M69" s="5"/>
      <c r="N69" s="17"/>
      <c r="O69" s="5"/>
      <c r="P69" s="5"/>
    </row>
    <row r="70" spans="1:18" x14ac:dyDescent="0.25">
      <c r="A70" s="5"/>
      <c r="B70" s="5"/>
      <c r="C70" s="5"/>
      <c r="D70" s="5"/>
      <c r="E70" s="5"/>
      <c r="F70" s="5"/>
      <c r="G70" s="5"/>
      <c r="H70" s="6"/>
      <c r="I70" s="6"/>
      <c r="J70" s="7"/>
      <c r="K70" s="5"/>
      <c r="L70" s="5"/>
      <c r="M70" s="5"/>
      <c r="N70" s="5"/>
      <c r="O70" s="5"/>
      <c r="P70" s="5"/>
    </row>
    <row r="73" spans="1:18" x14ac:dyDescent="0.25">
      <c r="A73" t="s">
        <v>84</v>
      </c>
    </row>
    <row r="75" spans="1:18" s="38" customFormat="1" x14ac:dyDescent="0.25">
      <c r="A75" s="5"/>
      <c r="B75" s="5"/>
      <c r="C75" s="5"/>
      <c r="D75" s="5"/>
      <c r="E75" s="5"/>
      <c r="F75" s="5"/>
      <c r="G75" s="5"/>
      <c r="H75" s="6"/>
      <c r="I75" s="6"/>
      <c r="J75" s="7"/>
      <c r="K75" s="5"/>
      <c r="L75" s="5"/>
      <c r="M75" s="5"/>
      <c r="N75" s="5"/>
      <c r="O75" s="5"/>
      <c r="P75" s="5"/>
      <c r="R75" s="75" t="s">
        <v>116</v>
      </c>
    </row>
    <row r="76" spans="1:18" ht="18.75" x14ac:dyDescent="0.25">
      <c r="A76" s="37"/>
      <c r="B76" s="63" t="s">
        <v>31</v>
      </c>
      <c r="C76" s="37"/>
      <c r="D76" s="37"/>
      <c r="E76" s="37"/>
      <c r="F76" s="37"/>
      <c r="G76" s="37"/>
      <c r="H76" s="7"/>
      <c r="I76" s="7"/>
      <c r="J76" s="7"/>
      <c r="K76" s="13">
        <v>121</v>
      </c>
      <c r="L76" s="7" t="s">
        <v>32</v>
      </c>
      <c r="M76" s="151">
        <v>43101</v>
      </c>
      <c r="N76" s="152"/>
      <c r="O76" s="37"/>
      <c r="P76" s="37"/>
      <c r="R76" s="76" t="s">
        <v>117</v>
      </c>
    </row>
    <row r="77" spans="1:18" x14ac:dyDescent="0.25">
      <c r="A77" s="5"/>
      <c r="B77" s="5"/>
      <c r="C77" s="5"/>
      <c r="D77" s="5"/>
      <c r="E77" s="5"/>
      <c r="F77" s="5"/>
      <c r="G77" s="5"/>
      <c r="H77" s="6"/>
      <c r="I77" s="6"/>
      <c r="J77" s="7"/>
      <c r="K77" s="5"/>
      <c r="L77" s="5"/>
      <c r="M77" s="5"/>
      <c r="N77" s="5"/>
      <c r="O77" s="5"/>
      <c r="P77" s="5"/>
      <c r="R77" s="75" t="s">
        <v>118</v>
      </c>
    </row>
    <row r="78" spans="1:18" x14ac:dyDescent="0.25">
      <c r="A78" s="16"/>
      <c r="B78" s="153" t="s">
        <v>33</v>
      </c>
      <c r="C78" s="153"/>
      <c r="D78" s="153"/>
      <c r="E78" s="153" t="s">
        <v>34</v>
      </c>
      <c r="F78" s="153"/>
      <c r="G78" s="153"/>
      <c r="H78" s="130" t="s">
        <v>104</v>
      </c>
      <c r="I78" s="130"/>
      <c r="J78" s="130"/>
      <c r="K78" s="17"/>
      <c r="L78" s="17"/>
      <c r="M78" s="17"/>
      <c r="N78" s="17"/>
      <c r="O78" s="16"/>
      <c r="P78" s="16"/>
    </row>
    <row r="79" spans="1:18" x14ac:dyDescent="0.25">
      <c r="A79" s="5"/>
      <c r="B79" s="141" t="s">
        <v>35</v>
      </c>
      <c r="C79" s="142"/>
      <c r="D79" s="143"/>
      <c r="E79" s="141" t="s">
        <v>36</v>
      </c>
      <c r="F79" s="142"/>
      <c r="G79" s="143"/>
      <c r="H79" s="154" t="s">
        <v>37</v>
      </c>
      <c r="I79" s="155"/>
      <c r="J79" s="156"/>
      <c r="K79" s="17"/>
      <c r="L79" s="17"/>
      <c r="M79" s="17"/>
      <c r="N79" s="17"/>
      <c r="O79" s="5"/>
      <c r="P79" s="5"/>
      <c r="R79" t="s">
        <v>109</v>
      </c>
    </row>
    <row r="80" spans="1:18" x14ac:dyDescent="0.25">
      <c r="A80" s="5"/>
      <c r="B80" s="5"/>
      <c r="C80" s="5"/>
      <c r="D80" s="5"/>
      <c r="E80" s="5"/>
      <c r="F80" s="5"/>
      <c r="G80" s="5"/>
      <c r="H80" s="6"/>
      <c r="I80" s="6"/>
      <c r="J80" s="7"/>
      <c r="K80" s="5"/>
      <c r="L80" s="5"/>
      <c r="M80" s="5"/>
      <c r="N80" s="5"/>
      <c r="O80" s="5"/>
      <c r="P80" s="5"/>
    </row>
    <row r="81" spans="1:18" x14ac:dyDescent="0.25">
      <c r="A81" s="5"/>
      <c r="B81" s="5"/>
      <c r="C81" s="5"/>
      <c r="D81" s="5"/>
      <c r="E81" s="5"/>
      <c r="F81" s="5"/>
      <c r="G81" s="5"/>
      <c r="H81" s="6"/>
      <c r="I81" s="6"/>
      <c r="J81" s="7"/>
      <c r="K81" s="5"/>
      <c r="L81" s="5"/>
      <c r="M81" s="5"/>
      <c r="N81" s="5"/>
      <c r="O81" s="5"/>
      <c r="P81" s="5"/>
      <c r="R81" t="s">
        <v>186</v>
      </c>
    </row>
    <row r="82" spans="1:18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R82" s="75" t="s">
        <v>129</v>
      </c>
    </row>
    <row r="83" spans="1:18" x14ac:dyDescent="0.25">
      <c r="A83" s="5"/>
      <c r="B83" s="157" t="s">
        <v>62</v>
      </c>
      <c r="C83" s="153"/>
      <c r="D83" s="158"/>
      <c r="E83" s="157" t="s">
        <v>63</v>
      </c>
      <c r="F83" s="153"/>
      <c r="G83" s="158"/>
      <c r="H83" s="159" t="s">
        <v>79</v>
      </c>
      <c r="I83" s="160"/>
      <c r="J83" s="161"/>
      <c r="K83" s="157" t="s">
        <v>59</v>
      </c>
      <c r="L83" s="153"/>
      <c r="M83" s="158"/>
      <c r="N83" s="17"/>
      <c r="O83" s="5"/>
      <c r="P83" s="5"/>
      <c r="R83" s="75" t="s">
        <v>187</v>
      </c>
    </row>
    <row r="84" spans="1:18" x14ac:dyDescent="0.25">
      <c r="A84" s="5"/>
      <c r="B84" s="5"/>
      <c r="C84" s="5"/>
      <c r="D84" s="5"/>
      <c r="E84" s="5"/>
      <c r="F84" s="5"/>
      <c r="G84" s="5"/>
      <c r="H84" s="6"/>
      <c r="I84" s="6"/>
      <c r="J84" s="7"/>
      <c r="K84" s="5"/>
      <c r="L84" s="5"/>
      <c r="M84" s="5"/>
      <c r="N84" s="5"/>
      <c r="O84" s="5"/>
      <c r="P84" s="5"/>
    </row>
    <row r="85" spans="1:18" x14ac:dyDescent="0.25">
      <c r="A85" s="5"/>
      <c r="B85" s="5"/>
      <c r="C85" s="5"/>
      <c r="D85" s="5"/>
      <c r="E85" s="5"/>
      <c r="F85" s="5"/>
      <c r="G85" s="5"/>
      <c r="H85" s="6"/>
      <c r="I85" s="6"/>
      <c r="J85" s="7"/>
      <c r="K85" s="5"/>
      <c r="L85" s="5"/>
      <c r="M85" s="5"/>
      <c r="N85" s="5"/>
      <c r="O85" s="5"/>
      <c r="P85" s="5"/>
      <c r="R85" t="s">
        <v>89</v>
      </c>
    </row>
    <row r="86" spans="1:18" x14ac:dyDescent="0.25">
      <c r="A86" s="5"/>
      <c r="B86" s="32" t="s">
        <v>88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5"/>
      <c r="N86" s="5"/>
      <c r="O86" s="5"/>
      <c r="P86" s="5"/>
      <c r="R86" s="75" t="s">
        <v>130</v>
      </c>
    </row>
    <row r="87" spans="1:18" x14ac:dyDescent="0.25">
      <c r="A87" s="16"/>
      <c r="B87" s="74"/>
      <c r="C87" s="5"/>
      <c r="D87" s="5"/>
      <c r="E87" s="5"/>
      <c r="F87" s="5"/>
      <c r="G87" s="5"/>
      <c r="H87" s="5"/>
      <c r="I87" s="6"/>
      <c r="J87" s="6"/>
      <c r="K87" s="7"/>
      <c r="L87" s="5"/>
      <c r="M87" s="74"/>
      <c r="N87" s="16"/>
      <c r="O87" s="5"/>
      <c r="P87" s="5"/>
      <c r="R87" s="75" t="s">
        <v>188</v>
      </c>
    </row>
    <row r="88" spans="1:18" x14ac:dyDescent="0.25">
      <c r="A88" s="16"/>
      <c r="B88" s="17" t="s">
        <v>39</v>
      </c>
      <c r="C88" s="11">
        <v>1</v>
      </c>
      <c r="D88" s="5"/>
      <c r="E88" s="6" t="s">
        <v>38</v>
      </c>
      <c r="F88" s="22">
        <v>10000</v>
      </c>
      <c r="G88" s="5"/>
      <c r="H88" s="5"/>
      <c r="I88" s="55" t="s">
        <v>90</v>
      </c>
      <c r="J88" s="148"/>
      <c r="K88" s="149"/>
      <c r="L88" s="150"/>
      <c r="M88" s="16"/>
      <c r="N88" s="16"/>
      <c r="O88" s="5"/>
      <c r="P88" s="5"/>
      <c r="R88" s="75" t="s">
        <v>182</v>
      </c>
    </row>
    <row r="89" spans="1:18" x14ac:dyDescent="0.25">
      <c r="A89" s="16"/>
      <c r="B89" s="17" t="s">
        <v>39</v>
      </c>
      <c r="C89" s="11">
        <v>2</v>
      </c>
      <c r="D89" s="5"/>
      <c r="E89" s="6" t="s">
        <v>38</v>
      </c>
      <c r="F89" s="22">
        <v>12000</v>
      </c>
      <c r="G89" s="5"/>
      <c r="H89" s="5"/>
      <c r="I89" s="55" t="s">
        <v>90</v>
      </c>
      <c r="J89" s="148"/>
      <c r="K89" s="149"/>
      <c r="L89" s="150"/>
      <c r="M89" s="16"/>
      <c r="N89" s="16"/>
      <c r="O89" s="5"/>
      <c r="P89" s="5"/>
    </row>
    <row r="90" spans="1:18" x14ac:dyDescent="0.25">
      <c r="A90" s="16"/>
      <c r="B90" s="17" t="s">
        <v>39</v>
      </c>
      <c r="C90" s="11">
        <v>3</v>
      </c>
      <c r="D90" s="5"/>
      <c r="E90" s="6" t="s">
        <v>38</v>
      </c>
      <c r="F90" s="22">
        <v>14000</v>
      </c>
      <c r="G90" s="5"/>
      <c r="H90" s="5"/>
      <c r="I90" s="55" t="s">
        <v>90</v>
      </c>
      <c r="J90" s="148"/>
      <c r="K90" s="149"/>
      <c r="L90" s="150"/>
      <c r="M90" s="16"/>
      <c r="N90" s="16"/>
      <c r="O90" s="5"/>
      <c r="P90" s="5"/>
      <c r="R90" s="75" t="s">
        <v>189</v>
      </c>
    </row>
    <row r="91" spans="1:18" x14ac:dyDescent="0.25">
      <c r="A91" s="16"/>
      <c r="B91" s="17" t="s">
        <v>39</v>
      </c>
      <c r="C91" s="64">
        <v>4</v>
      </c>
      <c r="D91" s="5"/>
      <c r="E91" s="6" t="s">
        <v>38</v>
      </c>
      <c r="F91" s="22">
        <v>16000</v>
      </c>
      <c r="G91" s="5"/>
      <c r="H91" s="5"/>
      <c r="I91" s="55" t="s">
        <v>90</v>
      </c>
      <c r="J91" s="148"/>
      <c r="K91" s="149"/>
      <c r="L91" s="150"/>
      <c r="M91" s="16"/>
      <c r="N91" s="16"/>
      <c r="O91" s="5"/>
      <c r="P91" s="5"/>
      <c r="R91" t="s">
        <v>190</v>
      </c>
    </row>
    <row r="92" spans="1:18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8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8" s="41" customFormat="1" x14ac:dyDescent="0.25">
      <c r="A94" s="5"/>
      <c r="B94" s="32" t="s">
        <v>89</v>
      </c>
      <c r="C94" s="32"/>
      <c r="D94" s="32"/>
      <c r="E94" s="32"/>
      <c r="F94" s="32"/>
      <c r="G94" s="32"/>
      <c r="H94" s="50"/>
      <c r="I94" s="50"/>
      <c r="J94" s="34"/>
      <c r="K94" s="32"/>
      <c r="L94" s="32"/>
      <c r="M94" s="32"/>
      <c r="N94" s="5"/>
      <c r="O94" s="5"/>
      <c r="P94" s="5"/>
      <c r="R94"/>
    </row>
    <row r="95" spans="1:18" x14ac:dyDescent="0.25">
      <c r="A95" s="5"/>
      <c r="B95" s="5"/>
      <c r="C95" s="5"/>
      <c r="D95" s="5"/>
      <c r="E95" s="5"/>
      <c r="F95" s="5"/>
      <c r="G95" s="5"/>
      <c r="H95" s="6"/>
      <c r="I95" s="6"/>
      <c r="J95" s="7"/>
      <c r="K95" s="5"/>
      <c r="L95" s="5"/>
      <c r="M95" s="5"/>
      <c r="N95" s="5"/>
      <c r="O95" s="5"/>
      <c r="P95" s="5"/>
    </row>
    <row r="96" spans="1:18" x14ac:dyDescent="0.25">
      <c r="A96" s="39"/>
      <c r="B96" s="141" t="s">
        <v>63</v>
      </c>
      <c r="C96" s="142"/>
      <c r="D96" s="142"/>
      <c r="E96" s="142"/>
      <c r="F96" s="143"/>
      <c r="G96" s="51" t="s">
        <v>21</v>
      </c>
      <c r="H96" s="51" t="s">
        <v>11</v>
      </c>
      <c r="I96" s="51" t="s">
        <v>78</v>
      </c>
      <c r="J96" s="7"/>
      <c r="K96" s="5"/>
      <c r="L96" s="5"/>
      <c r="M96" s="44"/>
      <c r="N96" s="44"/>
      <c r="O96" s="39"/>
      <c r="P96" s="39"/>
      <c r="R96" s="41"/>
    </row>
    <row r="97" spans="1:16" x14ac:dyDescent="0.25">
      <c r="A97" s="5"/>
      <c r="B97" s="61" t="s">
        <v>85</v>
      </c>
      <c r="C97" s="62"/>
      <c r="D97" s="62"/>
      <c r="E97" s="62"/>
      <c r="F97" s="62"/>
      <c r="G97" s="9" t="s">
        <v>87</v>
      </c>
      <c r="H97" s="13">
        <v>10</v>
      </c>
      <c r="I97" s="24">
        <v>10000</v>
      </c>
      <c r="J97" s="67"/>
      <c r="K97" s="5"/>
      <c r="L97" s="5"/>
      <c r="M97" s="5"/>
      <c r="N97" s="5"/>
      <c r="O97" s="5"/>
      <c r="P97" s="5"/>
    </row>
    <row r="98" spans="1:16" x14ac:dyDescent="0.25">
      <c r="A98" s="5"/>
      <c r="B98" s="61" t="s">
        <v>86</v>
      </c>
      <c r="C98" s="62"/>
      <c r="D98" s="62"/>
      <c r="E98" s="62"/>
      <c r="F98" s="62"/>
      <c r="G98" s="9" t="s">
        <v>87</v>
      </c>
      <c r="H98" s="13">
        <v>1</v>
      </c>
      <c r="I98" s="24">
        <v>1000</v>
      </c>
      <c r="J98" s="7"/>
      <c r="K98" s="5"/>
      <c r="L98" s="5"/>
      <c r="M98" s="5"/>
      <c r="N98" s="5"/>
      <c r="O98" s="5"/>
      <c r="P98" s="5"/>
    </row>
    <row r="99" spans="1:16" x14ac:dyDescent="0.25">
      <c r="A99" s="5"/>
      <c r="B99" s="61" t="s">
        <v>91</v>
      </c>
      <c r="C99" s="62"/>
      <c r="D99" s="62"/>
      <c r="E99" s="62"/>
      <c r="F99" s="62"/>
      <c r="G99" s="9" t="s">
        <v>87</v>
      </c>
      <c r="H99" s="13">
        <v>0.5</v>
      </c>
      <c r="I99" s="24">
        <v>25</v>
      </c>
      <c r="J99" s="7"/>
      <c r="K99" s="5"/>
      <c r="L99" s="5"/>
      <c r="M99" s="5"/>
      <c r="N99" s="5"/>
      <c r="O99" s="5"/>
      <c r="P99" s="5"/>
    </row>
    <row r="100" spans="1:16" x14ac:dyDescent="0.25">
      <c r="A100" s="5"/>
      <c r="B100" s="5"/>
      <c r="C100" s="5"/>
      <c r="D100" s="5"/>
      <c r="E100" s="5"/>
      <c r="F100" s="5"/>
      <c r="G100" s="5"/>
      <c r="H100" s="6"/>
      <c r="I100" s="6"/>
      <c r="J100" s="7"/>
      <c r="K100" s="5"/>
      <c r="L100" s="5"/>
      <c r="M100" s="5"/>
      <c r="N100" s="5"/>
      <c r="O100" s="5"/>
      <c r="P100" s="5"/>
    </row>
    <row r="101" spans="1:16" x14ac:dyDescent="0.25">
      <c r="A101" s="5"/>
      <c r="B101" s="5"/>
      <c r="C101" s="5"/>
      <c r="D101" s="5"/>
      <c r="E101" s="5"/>
      <c r="F101" s="5"/>
      <c r="G101" s="5"/>
      <c r="H101" s="6"/>
      <c r="I101" s="6"/>
      <c r="J101" s="7"/>
      <c r="K101" s="5"/>
      <c r="L101" s="5"/>
      <c r="M101" s="5"/>
      <c r="N101" s="5"/>
      <c r="O101" s="5"/>
      <c r="P101" s="5"/>
    </row>
    <row r="102" spans="1:16" x14ac:dyDescent="0.25">
      <c r="A102" s="5"/>
      <c r="B102" s="8" t="s">
        <v>185</v>
      </c>
      <c r="C102" s="10"/>
      <c r="D102" s="10"/>
      <c r="E102" s="10"/>
      <c r="F102" s="10"/>
      <c r="G102" s="85"/>
      <c r="H102" s="6"/>
      <c r="I102" s="87">
        <f>SUM(I97:I99,F88:F91)</f>
        <v>63025</v>
      </c>
      <c r="J102" s="7"/>
      <c r="K102" s="5"/>
      <c r="L102" s="5"/>
      <c r="M102" s="5"/>
      <c r="N102" s="5"/>
      <c r="O102" s="5"/>
      <c r="P102" s="5"/>
    </row>
    <row r="103" spans="1:16" x14ac:dyDescent="0.25">
      <c r="A103" s="5"/>
      <c r="B103" s="5"/>
      <c r="C103" s="5"/>
      <c r="D103" s="5"/>
      <c r="E103" s="5"/>
      <c r="F103" s="5"/>
      <c r="G103" s="5"/>
      <c r="H103" s="6"/>
      <c r="I103" s="6"/>
      <c r="J103" s="7"/>
      <c r="K103" s="5"/>
      <c r="L103" s="5"/>
      <c r="M103" s="5"/>
      <c r="N103" s="5"/>
      <c r="O103" s="5"/>
      <c r="P103" s="5"/>
    </row>
    <row r="104" spans="1:16" x14ac:dyDescent="0.25">
      <c r="A104" s="5"/>
      <c r="B104" s="56" t="s">
        <v>90</v>
      </c>
      <c r="C104" s="5"/>
      <c r="D104" s="5"/>
      <c r="E104" s="5"/>
      <c r="F104" s="5"/>
      <c r="G104" s="5"/>
      <c r="H104" s="6"/>
      <c r="I104" s="6"/>
      <c r="J104" s="7"/>
      <c r="K104" s="5"/>
      <c r="L104" s="5"/>
      <c r="M104" s="5"/>
      <c r="N104" s="5"/>
      <c r="O104" s="5"/>
      <c r="P104" s="5"/>
    </row>
    <row r="105" spans="1:16" x14ac:dyDescent="0.25">
      <c r="A105" s="5"/>
      <c r="B105" s="14"/>
      <c r="C105" s="15"/>
      <c r="D105" s="15"/>
      <c r="E105" s="15"/>
      <c r="F105" s="15"/>
      <c r="G105" s="15"/>
      <c r="H105" s="18"/>
      <c r="I105" s="18"/>
      <c r="J105" s="57"/>
      <c r="K105" s="15"/>
      <c r="L105" s="15"/>
      <c r="M105" s="15"/>
      <c r="N105" s="15"/>
      <c r="O105" s="36"/>
      <c r="P105" s="5"/>
    </row>
    <row r="106" spans="1:16" x14ac:dyDescent="0.25">
      <c r="A106" s="5"/>
      <c r="B106" s="5"/>
      <c r="C106" s="5"/>
      <c r="D106" s="5"/>
      <c r="E106" s="5"/>
      <c r="F106" s="5"/>
      <c r="G106" s="5"/>
      <c r="H106" s="6"/>
      <c r="I106" s="6"/>
      <c r="J106" s="7"/>
      <c r="K106" s="5"/>
      <c r="L106" s="5"/>
      <c r="M106" s="5"/>
      <c r="N106" s="5"/>
      <c r="O106" s="5"/>
      <c r="P106" s="5"/>
    </row>
    <row r="107" spans="1:16" x14ac:dyDescent="0.25">
      <c r="A107" s="5"/>
      <c r="B107" s="9" t="s">
        <v>12</v>
      </c>
      <c r="C107" s="5"/>
      <c r="D107" s="5"/>
      <c r="E107" s="5"/>
      <c r="F107" s="5"/>
      <c r="G107" s="5"/>
      <c r="H107" s="6"/>
      <c r="I107" s="6"/>
      <c r="J107" s="7"/>
      <c r="K107" s="5"/>
      <c r="L107" s="5"/>
      <c r="M107" s="5"/>
      <c r="N107" s="5"/>
      <c r="O107" s="5"/>
      <c r="P107" s="5"/>
    </row>
    <row r="108" spans="1:16" x14ac:dyDescent="0.25">
      <c r="A108" s="5"/>
      <c r="B108" s="5"/>
      <c r="C108" s="5"/>
      <c r="D108" s="5"/>
      <c r="E108" s="5"/>
      <c r="F108" s="5"/>
      <c r="G108" s="5"/>
      <c r="H108" s="6"/>
      <c r="I108" s="6"/>
      <c r="J108" s="7"/>
      <c r="K108" s="5"/>
      <c r="L108" s="5"/>
      <c r="M108" s="5"/>
      <c r="N108" s="5"/>
      <c r="O108" s="5"/>
      <c r="P108" s="5"/>
    </row>
    <row r="111" spans="1:16" x14ac:dyDescent="0.25">
      <c r="A111" t="s">
        <v>68</v>
      </c>
    </row>
    <row r="113" spans="1:18" s="38" customFormat="1" x14ac:dyDescent="0.25">
      <c r="A113" s="5"/>
      <c r="B113" s="5"/>
      <c r="C113" s="5"/>
      <c r="D113" s="5"/>
      <c r="E113" s="5"/>
      <c r="F113" s="5"/>
      <c r="G113" s="5"/>
      <c r="H113" s="6"/>
      <c r="I113" s="6"/>
      <c r="J113" s="7"/>
      <c r="K113" s="5"/>
      <c r="L113" s="5"/>
      <c r="M113" s="5"/>
      <c r="N113" s="5"/>
      <c r="O113" s="5"/>
      <c r="P113" s="5"/>
      <c r="R113" s="75" t="s">
        <v>116</v>
      </c>
    </row>
    <row r="114" spans="1:18" ht="18.75" x14ac:dyDescent="0.25">
      <c r="A114" s="37"/>
      <c r="B114" s="63" t="s">
        <v>31</v>
      </c>
      <c r="C114" s="37"/>
      <c r="D114" s="37"/>
      <c r="E114" s="37"/>
      <c r="F114" s="37"/>
      <c r="G114" s="37"/>
      <c r="H114" s="7"/>
      <c r="I114" s="7"/>
      <c r="J114" s="7"/>
      <c r="K114" s="13">
        <v>121</v>
      </c>
      <c r="L114" s="7" t="s">
        <v>32</v>
      </c>
      <c r="M114" s="151">
        <v>43101</v>
      </c>
      <c r="N114" s="152"/>
      <c r="O114" s="37"/>
      <c r="P114" s="37"/>
      <c r="R114" s="76" t="s">
        <v>117</v>
      </c>
    </row>
    <row r="115" spans="1:18" x14ac:dyDescent="0.25">
      <c r="A115" s="5"/>
      <c r="B115" s="5"/>
      <c r="C115" s="5"/>
      <c r="D115" s="5"/>
      <c r="E115" s="5"/>
      <c r="F115" s="5"/>
      <c r="G115" s="5"/>
      <c r="H115" s="6"/>
      <c r="I115" s="6"/>
      <c r="J115" s="7"/>
      <c r="K115" s="5"/>
      <c r="L115" s="5"/>
      <c r="M115" s="5"/>
      <c r="N115" s="5"/>
      <c r="O115" s="5"/>
      <c r="P115" s="5"/>
      <c r="R115" s="75" t="s">
        <v>118</v>
      </c>
    </row>
    <row r="116" spans="1:18" x14ac:dyDescent="0.25">
      <c r="A116" s="16"/>
      <c r="B116" s="153" t="s">
        <v>33</v>
      </c>
      <c r="C116" s="153"/>
      <c r="D116" s="153"/>
      <c r="E116" s="153" t="s">
        <v>34</v>
      </c>
      <c r="F116" s="153"/>
      <c r="G116" s="153"/>
      <c r="H116" s="130" t="s">
        <v>104</v>
      </c>
      <c r="I116" s="130"/>
      <c r="J116" s="130"/>
      <c r="K116" s="17"/>
      <c r="L116" s="17"/>
      <c r="M116" s="17"/>
      <c r="N116" s="17"/>
      <c r="O116" s="16"/>
      <c r="P116" s="16"/>
    </row>
    <row r="117" spans="1:18" x14ac:dyDescent="0.25">
      <c r="A117" s="5"/>
      <c r="B117" s="141" t="s">
        <v>35</v>
      </c>
      <c r="C117" s="142"/>
      <c r="D117" s="143"/>
      <c r="E117" s="141" t="s">
        <v>36</v>
      </c>
      <c r="F117" s="142"/>
      <c r="G117" s="143"/>
      <c r="H117" s="154" t="s">
        <v>37</v>
      </c>
      <c r="I117" s="155"/>
      <c r="J117" s="156"/>
      <c r="K117" s="17"/>
      <c r="L117" s="17"/>
      <c r="M117" s="17"/>
      <c r="N117" s="17"/>
      <c r="O117" s="5"/>
      <c r="P117" s="5"/>
      <c r="R117" s="75" t="s">
        <v>145</v>
      </c>
    </row>
    <row r="118" spans="1:18" x14ac:dyDescent="0.25">
      <c r="A118" s="5"/>
      <c r="B118" s="5"/>
      <c r="C118" s="5"/>
      <c r="D118" s="5"/>
      <c r="E118" s="5"/>
      <c r="F118" s="5"/>
      <c r="G118" s="5"/>
      <c r="H118" s="6"/>
      <c r="I118" s="6"/>
      <c r="J118" s="7"/>
      <c r="K118" s="5"/>
      <c r="L118" s="5"/>
      <c r="M118" s="5"/>
      <c r="N118" s="5"/>
      <c r="O118" s="5"/>
      <c r="P118" s="5"/>
      <c r="R118" s="75" t="s">
        <v>146</v>
      </c>
    </row>
    <row r="119" spans="1:18" x14ac:dyDescent="0.25">
      <c r="A119" s="5"/>
      <c r="B119" s="5"/>
      <c r="C119" s="5"/>
      <c r="D119" s="5"/>
      <c r="E119" s="5"/>
      <c r="F119" s="5"/>
      <c r="G119" s="5"/>
      <c r="H119" s="6"/>
      <c r="I119" s="6"/>
      <c r="J119" s="7"/>
      <c r="K119" s="5"/>
      <c r="L119" s="5"/>
      <c r="M119" s="5"/>
      <c r="N119" s="5"/>
      <c r="O119" s="5"/>
      <c r="P119" s="5"/>
      <c r="R119" s="75" t="s">
        <v>147</v>
      </c>
    </row>
    <row r="120" spans="1:18" x14ac:dyDescent="0.25">
      <c r="A120" s="5"/>
      <c r="B120" s="5"/>
      <c r="C120" s="5"/>
      <c r="D120" s="5"/>
      <c r="E120" s="5"/>
      <c r="F120" s="5"/>
      <c r="G120" s="5"/>
      <c r="H120" s="6"/>
      <c r="I120" s="6"/>
      <c r="J120" s="7"/>
      <c r="K120" s="5"/>
      <c r="L120" s="5"/>
      <c r="M120" s="5"/>
      <c r="N120" s="5"/>
      <c r="O120" s="5"/>
      <c r="P120" s="5"/>
      <c r="R120" s="75" t="s">
        <v>148</v>
      </c>
    </row>
    <row r="121" spans="1:18" x14ac:dyDescent="0.25">
      <c r="A121" s="5"/>
      <c r="B121" s="157" t="s">
        <v>62</v>
      </c>
      <c r="C121" s="153"/>
      <c r="D121" s="158"/>
      <c r="E121" s="157" t="s">
        <v>63</v>
      </c>
      <c r="F121" s="153"/>
      <c r="G121" s="158"/>
      <c r="H121" s="157" t="s">
        <v>79</v>
      </c>
      <c r="I121" s="153"/>
      <c r="J121" s="158"/>
      <c r="K121" s="159" t="s">
        <v>59</v>
      </c>
      <c r="L121" s="160"/>
      <c r="M121" s="161"/>
      <c r="N121" s="5"/>
      <c r="O121" s="5"/>
      <c r="P121" s="5"/>
    </row>
    <row r="122" spans="1:18" x14ac:dyDescent="0.25">
      <c r="A122" s="5"/>
      <c r="B122" s="5"/>
      <c r="C122" s="5"/>
      <c r="D122" s="5"/>
      <c r="E122" s="5"/>
      <c r="F122" s="5"/>
      <c r="G122" s="5"/>
      <c r="H122" s="6"/>
      <c r="I122" s="6"/>
      <c r="J122" s="7"/>
      <c r="K122" s="5"/>
      <c r="L122" s="5"/>
      <c r="M122" s="5"/>
      <c r="N122" s="5"/>
      <c r="O122" s="5"/>
      <c r="P122" s="5"/>
    </row>
    <row r="123" spans="1:18" x14ac:dyDescent="0.25">
      <c r="A123" s="5"/>
      <c r="B123" s="5"/>
      <c r="C123" s="5"/>
      <c r="D123" s="5"/>
      <c r="E123" s="5"/>
      <c r="F123" s="5"/>
      <c r="G123" s="5"/>
      <c r="H123" s="6"/>
      <c r="I123" s="6"/>
      <c r="J123" s="7"/>
      <c r="K123" s="5"/>
      <c r="L123" s="5"/>
      <c r="M123" s="5"/>
      <c r="N123" s="5"/>
      <c r="O123" s="5"/>
      <c r="P123" s="5"/>
    </row>
    <row r="124" spans="1:18" x14ac:dyDescent="0.25">
      <c r="A124" s="5"/>
      <c r="B124" s="167" t="s">
        <v>63</v>
      </c>
      <c r="C124" s="167"/>
      <c r="D124" s="167"/>
      <c r="E124" s="167" t="s">
        <v>21</v>
      </c>
      <c r="F124" s="166" t="s">
        <v>245</v>
      </c>
      <c r="G124" s="167"/>
      <c r="H124" s="166" t="s">
        <v>70</v>
      </c>
      <c r="I124" s="166" t="s">
        <v>83</v>
      </c>
      <c r="J124" s="167" t="s">
        <v>95</v>
      </c>
      <c r="K124" s="167"/>
      <c r="L124" s="5"/>
      <c r="M124" s="5"/>
      <c r="N124" s="5"/>
      <c r="O124" s="5"/>
      <c r="P124" s="5"/>
    </row>
    <row r="125" spans="1:18" x14ac:dyDescent="0.25">
      <c r="A125" s="42"/>
      <c r="B125" s="167"/>
      <c r="C125" s="167"/>
      <c r="D125" s="167"/>
      <c r="E125" s="167"/>
      <c r="F125" s="11" t="s">
        <v>81</v>
      </c>
      <c r="G125" s="13" t="s">
        <v>82</v>
      </c>
      <c r="H125" s="166"/>
      <c r="I125" s="166"/>
      <c r="J125" s="167"/>
      <c r="K125" s="167"/>
      <c r="L125" s="5"/>
      <c r="M125" s="5"/>
      <c r="N125" s="5"/>
      <c r="O125" s="42"/>
      <c r="P125" s="42"/>
    </row>
    <row r="126" spans="1:18" x14ac:dyDescent="0.25">
      <c r="A126" s="5"/>
      <c r="B126" s="165" t="s">
        <v>13</v>
      </c>
      <c r="C126" s="165"/>
      <c r="D126" s="165"/>
      <c r="E126" s="24" t="s">
        <v>60</v>
      </c>
      <c r="F126" s="20">
        <v>1E-3</v>
      </c>
      <c r="G126" s="13">
        <v>1E-3</v>
      </c>
      <c r="H126" s="24">
        <v>10000</v>
      </c>
      <c r="I126" s="83">
        <f>H126*G126</f>
        <v>10</v>
      </c>
      <c r="J126" s="164"/>
      <c r="K126" s="164"/>
      <c r="L126" s="5"/>
      <c r="M126" s="5"/>
      <c r="N126" s="5"/>
      <c r="O126" s="5"/>
      <c r="P126" s="5"/>
    </row>
    <row r="127" spans="1:18" x14ac:dyDescent="0.25">
      <c r="A127" s="5"/>
      <c r="B127" s="165" t="s">
        <v>24</v>
      </c>
      <c r="C127" s="165"/>
      <c r="D127" s="165"/>
      <c r="E127" s="24" t="s">
        <v>60</v>
      </c>
      <c r="F127" s="20">
        <v>1E-3</v>
      </c>
      <c r="G127" s="13">
        <v>1E-3</v>
      </c>
      <c r="H127" s="24">
        <v>10000</v>
      </c>
      <c r="I127" s="83">
        <f>H127*G127</f>
        <v>10</v>
      </c>
      <c r="J127" s="164"/>
      <c r="K127" s="164"/>
      <c r="L127" s="5"/>
      <c r="M127" s="5"/>
      <c r="N127" s="5"/>
      <c r="O127" s="5"/>
      <c r="P127" s="5"/>
    </row>
    <row r="128" spans="1:18" x14ac:dyDescent="0.25">
      <c r="A128" s="5"/>
      <c r="B128" s="165" t="s">
        <v>65</v>
      </c>
      <c r="C128" s="165"/>
      <c r="D128" s="165"/>
      <c r="E128" s="24" t="s">
        <v>60</v>
      </c>
      <c r="F128" s="20">
        <v>1E-3</v>
      </c>
      <c r="G128" s="13">
        <v>1.1000000000000001E-3</v>
      </c>
      <c r="H128" s="24">
        <v>10000</v>
      </c>
      <c r="I128" s="83">
        <f>H128*G128</f>
        <v>11</v>
      </c>
      <c r="J128" s="164"/>
      <c r="K128" s="164"/>
      <c r="L128" s="5"/>
      <c r="M128" s="5"/>
      <c r="N128" s="5"/>
      <c r="O128" s="5"/>
      <c r="P128" s="5"/>
    </row>
    <row r="129" spans="1:16" x14ac:dyDescent="0.25">
      <c r="A129" s="5"/>
      <c r="B129" s="5"/>
      <c r="C129" s="5"/>
      <c r="D129" s="5"/>
      <c r="E129" s="5"/>
      <c r="F129" s="5"/>
      <c r="G129" s="5"/>
      <c r="H129" s="6"/>
      <c r="I129" s="6"/>
      <c r="J129" s="7"/>
      <c r="K129" s="5"/>
      <c r="L129" s="5"/>
      <c r="M129" s="5"/>
      <c r="N129" s="5"/>
      <c r="O129" s="5"/>
      <c r="P129" s="5"/>
    </row>
    <row r="130" spans="1:16" x14ac:dyDescent="0.25">
      <c r="A130" s="5"/>
      <c r="B130" s="56" t="s">
        <v>90</v>
      </c>
      <c r="C130" s="5"/>
      <c r="D130" s="5"/>
      <c r="E130" s="5"/>
      <c r="F130" s="5"/>
      <c r="G130" s="5"/>
      <c r="H130" s="6"/>
      <c r="I130" s="6"/>
      <c r="J130" s="7"/>
      <c r="K130" s="5"/>
      <c r="L130" s="5"/>
      <c r="M130" s="5"/>
      <c r="N130" s="5"/>
      <c r="O130" s="5"/>
      <c r="P130" s="5"/>
    </row>
    <row r="131" spans="1:16" x14ac:dyDescent="0.25">
      <c r="A131" s="5"/>
      <c r="B131" s="14"/>
      <c r="C131" s="15"/>
      <c r="D131" s="15"/>
      <c r="E131" s="15"/>
      <c r="F131" s="15"/>
      <c r="G131" s="15"/>
      <c r="H131" s="18"/>
      <c r="I131" s="18"/>
      <c r="J131" s="57"/>
      <c r="K131" s="15"/>
      <c r="L131" s="15"/>
      <c r="M131" s="15"/>
      <c r="N131" s="15"/>
      <c r="O131" s="36"/>
      <c r="P131" s="5"/>
    </row>
    <row r="132" spans="1:16" x14ac:dyDescent="0.25">
      <c r="A132" s="5"/>
      <c r="B132" s="5"/>
      <c r="C132" s="5"/>
      <c r="D132" s="5"/>
      <c r="E132" s="5"/>
      <c r="F132" s="5"/>
      <c r="G132" s="5"/>
      <c r="H132" s="6"/>
      <c r="I132" s="6"/>
      <c r="J132" s="7"/>
      <c r="K132" s="5"/>
      <c r="L132" s="5"/>
      <c r="M132" s="5"/>
      <c r="N132" s="5"/>
      <c r="O132" s="5"/>
      <c r="P132" s="5"/>
    </row>
    <row r="133" spans="1:16" x14ac:dyDescent="0.25">
      <c r="A133" s="5"/>
      <c r="B133" s="9" t="s">
        <v>12</v>
      </c>
      <c r="C133" s="5"/>
      <c r="D133" s="5"/>
      <c r="E133" s="5"/>
      <c r="F133" s="5"/>
      <c r="G133" s="5"/>
      <c r="H133" s="6"/>
      <c r="I133" s="6"/>
      <c r="J133" s="7"/>
      <c r="K133" s="5"/>
      <c r="L133" s="5"/>
      <c r="M133" s="5"/>
      <c r="N133" s="5"/>
      <c r="O133" s="5"/>
      <c r="P133" s="5"/>
    </row>
    <row r="134" spans="1:16" x14ac:dyDescent="0.25">
      <c r="A134" s="5"/>
      <c r="B134" s="5"/>
      <c r="C134" s="5"/>
      <c r="D134" s="5"/>
      <c r="E134" s="5"/>
      <c r="F134" s="5"/>
      <c r="G134" s="5"/>
      <c r="H134" s="6"/>
      <c r="I134" s="6"/>
      <c r="J134" s="7"/>
      <c r="K134" s="5"/>
      <c r="L134" s="5"/>
      <c r="M134" s="5"/>
      <c r="N134" s="5"/>
      <c r="O134" s="5"/>
      <c r="P134" s="5"/>
    </row>
    <row r="144" spans="1:16" x14ac:dyDescent="0.25">
      <c r="A144" s="75"/>
    </row>
  </sheetData>
  <mergeCells count="76">
    <mergeCell ref="J127:K127"/>
    <mergeCell ref="J128:K128"/>
    <mergeCell ref="K18:K19"/>
    <mergeCell ref="B8:D8"/>
    <mergeCell ref="E8:G8"/>
    <mergeCell ref="H8:J8"/>
    <mergeCell ref="B9:D9"/>
    <mergeCell ref="E9:G9"/>
    <mergeCell ref="H9:J9"/>
    <mergeCell ref="D18:D19"/>
    <mergeCell ref="B18:C19"/>
    <mergeCell ref="G18:J18"/>
    <mergeCell ref="B127:D127"/>
    <mergeCell ref="B128:D128"/>
    <mergeCell ref="K83:M83"/>
    <mergeCell ref="B117:D117"/>
    <mergeCell ref="M114:N114"/>
    <mergeCell ref="B116:D116"/>
    <mergeCell ref="E116:G116"/>
    <mergeCell ref="H116:J116"/>
    <mergeCell ref="M6:N6"/>
    <mergeCell ref="K13:M13"/>
    <mergeCell ref="B16:C16"/>
    <mergeCell ref="E16:F16"/>
    <mergeCell ref="H16:I16"/>
    <mergeCell ref="K16:L16"/>
    <mergeCell ref="B13:D13"/>
    <mergeCell ref="E13:G13"/>
    <mergeCell ref="H13:J13"/>
    <mergeCell ref="J89:L89"/>
    <mergeCell ref="J90:L90"/>
    <mergeCell ref="B96:F96"/>
    <mergeCell ref="E124:E125"/>
    <mergeCell ref="B124:D125"/>
    <mergeCell ref="J124:K125"/>
    <mergeCell ref="E117:G117"/>
    <mergeCell ref="H117:J117"/>
    <mergeCell ref="J126:K126"/>
    <mergeCell ref="B29:C29"/>
    <mergeCell ref="B38:D38"/>
    <mergeCell ref="E38:G38"/>
    <mergeCell ref="H38:J38"/>
    <mergeCell ref="B126:D126"/>
    <mergeCell ref="B45:D45"/>
    <mergeCell ref="B43:D43"/>
    <mergeCell ref="B39:D39"/>
    <mergeCell ref="I124:I125"/>
    <mergeCell ref="B121:D121"/>
    <mergeCell ref="E121:G121"/>
    <mergeCell ref="H121:J121"/>
    <mergeCell ref="K121:M121"/>
    <mergeCell ref="F124:G124"/>
    <mergeCell ref="H124:H125"/>
    <mergeCell ref="M36:N36"/>
    <mergeCell ref="E43:G43"/>
    <mergeCell ref="H43:J43"/>
    <mergeCell ref="E45:I45"/>
    <mergeCell ref="K43:M43"/>
    <mergeCell ref="E39:G39"/>
    <mergeCell ref="H39:J39"/>
    <mergeCell ref="L18:L19"/>
    <mergeCell ref="B69:C69"/>
    <mergeCell ref="J91:L91"/>
    <mergeCell ref="M76:N76"/>
    <mergeCell ref="B78:D78"/>
    <mergeCell ref="E78:G78"/>
    <mergeCell ref="H78:J78"/>
    <mergeCell ref="J88:L88"/>
    <mergeCell ref="B79:D79"/>
    <mergeCell ref="E79:G79"/>
    <mergeCell ref="H79:J79"/>
    <mergeCell ref="B83:D83"/>
    <mergeCell ref="E83:G83"/>
    <mergeCell ref="H83:J83"/>
    <mergeCell ref="M18:M19"/>
    <mergeCell ref="N18:O1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56"/>
  <sheetViews>
    <sheetView showGridLines="0" workbookViewId="0">
      <pane ySplit="1" topLeftCell="A2" activePane="bottomLeft" state="frozen"/>
      <selection pane="bottomLeft" activeCell="Q6" sqref="Q6"/>
    </sheetView>
  </sheetViews>
  <sheetFormatPr defaultRowHeight="15" x14ac:dyDescent="0.25"/>
  <cols>
    <col min="2" max="2" width="11.140625" customWidth="1"/>
    <col min="3" max="3" width="10.85546875" customWidth="1"/>
    <col min="4" max="5" width="12.7109375" customWidth="1"/>
    <col min="7" max="7" width="11.28515625" bestFit="1" customWidth="1"/>
    <col min="8" max="9" width="12.7109375" style="43" customWidth="1"/>
    <col min="10" max="10" width="12.7109375" style="45" customWidth="1"/>
    <col min="11" max="11" width="9.140625" customWidth="1"/>
    <col min="12" max="12" width="12.7109375" customWidth="1"/>
    <col min="13" max="14" width="9.140625" customWidth="1"/>
  </cols>
  <sheetData>
    <row r="1" spans="1:17" ht="21" x14ac:dyDescent="0.35">
      <c r="A1" s="1" t="s">
        <v>150</v>
      </c>
      <c r="B1" s="1"/>
    </row>
    <row r="2" spans="1:17" s="23" customFormat="1" x14ac:dyDescent="0.25">
      <c r="A2"/>
      <c r="B2"/>
      <c r="C2"/>
      <c r="D2"/>
      <c r="E2"/>
      <c r="F2"/>
      <c r="G2"/>
      <c r="H2" s="43"/>
      <c r="I2" s="43"/>
      <c r="J2" s="45"/>
      <c r="K2"/>
      <c r="L2"/>
      <c r="M2"/>
      <c r="N2"/>
      <c r="O2"/>
      <c r="P2"/>
      <c r="Q2"/>
    </row>
    <row r="3" spans="1:17" s="23" customFormat="1" x14ac:dyDescent="0.25">
      <c r="A3" t="s">
        <v>180</v>
      </c>
      <c r="B3"/>
      <c r="C3"/>
      <c r="D3"/>
      <c r="E3"/>
      <c r="F3"/>
      <c r="G3"/>
      <c r="H3" s="43"/>
      <c r="I3" s="43"/>
      <c r="J3" s="45"/>
      <c r="K3"/>
      <c r="L3"/>
      <c r="M3"/>
      <c r="N3"/>
      <c r="O3"/>
      <c r="P3"/>
      <c r="Q3"/>
    </row>
    <row r="4" spans="1:17" s="23" customFormat="1" x14ac:dyDescent="0.25">
      <c r="A4"/>
      <c r="B4"/>
      <c r="C4"/>
      <c r="D4"/>
      <c r="E4"/>
      <c r="F4"/>
      <c r="G4"/>
      <c r="H4" s="43"/>
      <c r="I4" s="43"/>
      <c r="J4" s="45"/>
      <c r="K4"/>
      <c r="L4"/>
      <c r="M4"/>
      <c r="N4"/>
      <c r="O4"/>
      <c r="P4"/>
      <c r="Q4"/>
    </row>
    <row r="5" spans="1:17" x14ac:dyDescent="0.25">
      <c r="A5" s="5"/>
      <c r="B5" s="5"/>
      <c r="C5" s="5"/>
      <c r="D5" s="5"/>
      <c r="E5" s="5"/>
      <c r="F5" s="5"/>
      <c r="G5" s="5"/>
      <c r="H5" s="6"/>
      <c r="I5" s="6"/>
      <c r="J5" s="7"/>
      <c r="K5" s="5"/>
      <c r="L5" s="5"/>
      <c r="M5" s="5"/>
      <c r="N5" s="5"/>
      <c r="O5" s="5"/>
      <c r="Q5" s="75" t="s">
        <v>203</v>
      </c>
    </row>
    <row r="6" spans="1:17" s="38" customFormat="1" ht="18.75" x14ac:dyDescent="0.25">
      <c r="A6" s="37"/>
      <c r="B6" s="63" t="s">
        <v>151</v>
      </c>
      <c r="C6" s="37"/>
      <c r="D6" s="37"/>
      <c r="E6" s="37"/>
      <c r="F6" s="37" t="s">
        <v>154</v>
      </c>
      <c r="G6" s="141"/>
      <c r="H6" s="143"/>
      <c r="I6" s="7"/>
      <c r="J6" s="7"/>
      <c r="K6" s="13">
        <v>121</v>
      </c>
      <c r="L6" s="7" t="s">
        <v>32</v>
      </c>
      <c r="M6" s="151">
        <v>43101</v>
      </c>
      <c r="N6" s="152"/>
      <c r="O6" s="37"/>
      <c r="Q6" s="75" t="s">
        <v>181</v>
      </c>
    </row>
    <row r="7" spans="1:17" x14ac:dyDescent="0.25">
      <c r="A7" s="5"/>
      <c r="B7" s="5"/>
      <c r="C7" s="5"/>
      <c r="D7" s="5"/>
      <c r="E7" s="5"/>
      <c r="F7" s="5"/>
      <c r="G7" s="5"/>
      <c r="H7" s="6"/>
      <c r="I7" s="6"/>
      <c r="J7" s="7"/>
      <c r="K7" s="5"/>
      <c r="L7" s="5"/>
      <c r="M7" s="5"/>
      <c r="N7" s="5"/>
      <c r="O7" s="5"/>
      <c r="Q7" s="75" t="s">
        <v>159</v>
      </c>
    </row>
    <row r="8" spans="1:17" x14ac:dyDescent="0.25">
      <c r="A8" s="5"/>
      <c r="B8" s="5"/>
      <c r="C8" s="5"/>
      <c r="D8" s="5"/>
      <c r="E8" s="5"/>
      <c r="F8" s="5"/>
      <c r="G8" s="5"/>
      <c r="H8" s="6"/>
      <c r="I8" s="6"/>
      <c r="J8" s="7"/>
      <c r="K8" s="5"/>
      <c r="L8" s="5"/>
      <c r="M8" s="5"/>
      <c r="N8" s="5"/>
      <c r="O8" s="5"/>
      <c r="Q8" s="75"/>
    </row>
    <row r="9" spans="1:17" x14ac:dyDescent="0.25">
      <c r="A9" s="5"/>
      <c r="B9" s="159" t="s">
        <v>158</v>
      </c>
      <c r="C9" s="160"/>
      <c r="D9" s="160"/>
      <c r="E9" s="160"/>
      <c r="F9" s="160"/>
      <c r="G9" s="161"/>
      <c r="H9" s="157" t="s">
        <v>62</v>
      </c>
      <c r="I9" s="153"/>
      <c r="J9" s="153"/>
      <c r="K9" s="153"/>
      <c r="L9" s="153"/>
      <c r="M9" s="158"/>
      <c r="N9" s="17"/>
      <c r="O9" s="5"/>
      <c r="Q9" t="s">
        <v>172</v>
      </c>
    </row>
    <row r="10" spans="1:17" x14ac:dyDescent="0.25">
      <c r="A10" s="5"/>
      <c r="B10" s="16"/>
      <c r="C10" s="16"/>
      <c r="D10" s="16"/>
      <c r="E10" s="16"/>
      <c r="F10" s="16"/>
      <c r="G10" s="16"/>
      <c r="H10" s="6"/>
      <c r="I10" s="6"/>
      <c r="J10" s="7"/>
      <c r="K10" s="5"/>
      <c r="L10" s="5"/>
      <c r="M10" s="5"/>
      <c r="N10" s="5"/>
      <c r="O10" s="5"/>
      <c r="Q10" s="75" t="s">
        <v>160</v>
      </c>
    </row>
    <row r="11" spans="1:17" x14ac:dyDescent="0.25">
      <c r="A11" s="5"/>
      <c r="B11" s="16"/>
      <c r="C11" s="16"/>
      <c r="D11" s="16"/>
      <c r="E11" s="16"/>
      <c r="F11" s="16"/>
      <c r="G11" s="16"/>
      <c r="H11" s="6"/>
      <c r="I11" s="6"/>
      <c r="J11" s="7"/>
      <c r="K11" s="5"/>
      <c r="L11" s="5"/>
      <c r="M11" s="5"/>
      <c r="N11" s="5"/>
      <c r="O11" s="5"/>
      <c r="Q11" s="75" t="s">
        <v>161</v>
      </c>
    </row>
    <row r="12" spans="1:17" s="41" customFormat="1" x14ac:dyDescent="0.25">
      <c r="A12" s="5"/>
      <c r="B12" s="32" t="s">
        <v>167</v>
      </c>
      <c r="C12" s="32"/>
      <c r="D12" s="32"/>
      <c r="E12" s="32"/>
      <c r="F12" s="32"/>
      <c r="G12" s="32"/>
      <c r="H12" s="81"/>
      <c r="I12" s="81"/>
      <c r="J12" s="79"/>
      <c r="K12" s="32"/>
      <c r="L12" s="32"/>
      <c r="M12" s="5"/>
      <c r="N12" s="5"/>
      <c r="O12" s="5"/>
      <c r="Q12" s="75" t="s">
        <v>162</v>
      </c>
    </row>
    <row r="13" spans="1:17" x14ac:dyDescent="0.25">
      <c r="A13" s="5"/>
      <c r="B13" s="5"/>
      <c r="C13" s="5"/>
      <c r="D13" s="5"/>
      <c r="E13" s="5"/>
      <c r="F13" s="5"/>
      <c r="G13" s="5"/>
      <c r="H13" s="6"/>
      <c r="I13" s="6"/>
      <c r="J13" s="7"/>
      <c r="K13" s="5"/>
      <c r="L13" s="5"/>
      <c r="M13" s="5"/>
      <c r="N13" s="5"/>
      <c r="O13" s="5"/>
      <c r="Q13" s="75" t="s">
        <v>163</v>
      </c>
    </row>
    <row r="14" spans="1:17" x14ac:dyDescent="0.25">
      <c r="A14" s="5"/>
      <c r="B14" s="126" t="s">
        <v>140</v>
      </c>
      <c r="C14" s="127"/>
      <c r="D14" s="128"/>
      <c r="E14" s="126" t="s">
        <v>155</v>
      </c>
      <c r="F14" s="128"/>
      <c r="G14" s="162" t="s">
        <v>38</v>
      </c>
      <c r="H14" s="127" t="s">
        <v>141</v>
      </c>
      <c r="I14" s="128"/>
      <c r="J14" s="167" t="s">
        <v>156</v>
      </c>
      <c r="K14" s="167"/>
      <c r="L14" s="167"/>
      <c r="M14" s="5"/>
      <c r="N14" s="5"/>
      <c r="O14" s="5"/>
      <c r="Q14" s="75" t="s">
        <v>164</v>
      </c>
    </row>
    <row r="15" spans="1:17" x14ac:dyDescent="0.25">
      <c r="A15" s="42"/>
      <c r="B15" s="129"/>
      <c r="C15" s="130"/>
      <c r="D15" s="131"/>
      <c r="E15" s="129"/>
      <c r="F15" s="131"/>
      <c r="G15" s="163"/>
      <c r="H15" s="130"/>
      <c r="I15" s="131"/>
      <c r="J15" s="167"/>
      <c r="K15" s="167"/>
      <c r="L15" s="167"/>
      <c r="M15" s="5"/>
      <c r="N15" s="5"/>
      <c r="O15" s="42"/>
      <c r="Q15" s="75" t="s">
        <v>165</v>
      </c>
    </row>
    <row r="16" spans="1:17" x14ac:dyDescent="0.25">
      <c r="A16" s="5"/>
      <c r="B16" s="177" t="s">
        <v>152</v>
      </c>
      <c r="C16" s="178"/>
      <c r="D16" s="179"/>
      <c r="E16" s="169" t="s">
        <v>142</v>
      </c>
      <c r="F16" s="170"/>
      <c r="G16" s="22">
        <v>10000</v>
      </c>
      <c r="H16" s="169"/>
      <c r="I16" s="170"/>
      <c r="J16" s="48"/>
      <c r="K16" s="48"/>
      <c r="L16" s="49"/>
      <c r="M16" s="5"/>
      <c r="N16" s="5"/>
      <c r="O16" s="5"/>
      <c r="Q16" s="75"/>
    </row>
    <row r="17" spans="1:17" x14ac:dyDescent="0.25">
      <c r="A17" s="5"/>
      <c r="B17" s="177" t="s">
        <v>152</v>
      </c>
      <c r="C17" s="178"/>
      <c r="D17" s="179"/>
      <c r="E17" s="169" t="s">
        <v>143</v>
      </c>
      <c r="F17" s="170"/>
      <c r="G17" s="22">
        <v>20000</v>
      </c>
      <c r="H17" s="169"/>
      <c r="I17" s="170"/>
      <c r="J17" s="48"/>
      <c r="K17" s="48"/>
      <c r="L17" s="49"/>
      <c r="M17" s="5"/>
      <c r="N17" s="5"/>
      <c r="O17" s="5"/>
      <c r="Q17" t="s">
        <v>171</v>
      </c>
    </row>
    <row r="18" spans="1:17" x14ac:dyDescent="0.25">
      <c r="A18" s="5"/>
      <c r="B18" s="177" t="s">
        <v>153</v>
      </c>
      <c r="C18" s="178"/>
      <c r="D18" s="179"/>
      <c r="E18" s="169" t="s">
        <v>143</v>
      </c>
      <c r="F18" s="170"/>
      <c r="G18" s="22">
        <v>30000</v>
      </c>
      <c r="H18" s="169"/>
      <c r="I18" s="170"/>
      <c r="J18" s="48"/>
      <c r="K18" s="48"/>
      <c r="L18" s="49"/>
      <c r="M18" s="5"/>
      <c r="N18" s="5"/>
      <c r="O18" s="5"/>
      <c r="Q18" s="75" t="s">
        <v>173</v>
      </c>
    </row>
    <row r="19" spans="1:17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75" t="s">
        <v>174</v>
      </c>
    </row>
    <row r="20" spans="1:17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75" t="s">
        <v>175</v>
      </c>
    </row>
    <row r="21" spans="1:17" x14ac:dyDescent="0.25">
      <c r="A21" s="5"/>
      <c r="B21" s="32" t="s">
        <v>168</v>
      </c>
      <c r="C21" s="32"/>
      <c r="D21" s="32"/>
      <c r="E21" s="32"/>
      <c r="F21" s="32"/>
      <c r="G21" s="32"/>
      <c r="H21" s="81"/>
      <c r="I21" s="81"/>
      <c r="J21" s="79"/>
      <c r="K21" s="32"/>
      <c r="L21" s="32"/>
      <c r="M21" s="5"/>
      <c r="N21" s="5"/>
      <c r="O21" s="5"/>
      <c r="Q21" s="75" t="s">
        <v>166</v>
      </c>
    </row>
    <row r="22" spans="1:17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7" x14ac:dyDescent="0.25">
      <c r="A23" s="5"/>
      <c r="B23" s="126" t="s">
        <v>141</v>
      </c>
      <c r="C23" s="127"/>
      <c r="D23" s="128"/>
      <c r="E23" s="127" t="s">
        <v>78</v>
      </c>
      <c r="F23" s="128"/>
      <c r="G23" s="5"/>
      <c r="H23" s="5"/>
      <c r="I23" s="5"/>
      <c r="J23" s="5"/>
      <c r="K23" s="5"/>
      <c r="L23" s="5"/>
      <c r="M23" s="5"/>
      <c r="N23" s="5"/>
      <c r="O23" s="5"/>
      <c r="Q23" t="s">
        <v>176</v>
      </c>
    </row>
    <row r="24" spans="1:17" x14ac:dyDescent="0.25">
      <c r="A24" s="5"/>
      <c r="B24" s="129"/>
      <c r="C24" s="130"/>
      <c r="D24" s="131"/>
      <c r="E24" s="130"/>
      <c r="F24" s="131"/>
      <c r="G24" s="5"/>
      <c r="H24" s="5"/>
      <c r="I24" s="5"/>
      <c r="J24" s="5"/>
      <c r="K24" s="5"/>
      <c r="L24" s="5"/>
      <c r="M24" s="5"/>
      <c r="N24" s="5"/>
      <c r="O24" s="5"/>
      <c r="Q24" t="s">
        <v>177</v>
      </c>
    </row>
    <row r="25" spans="1:17" x14ac:dyDescent="0.25">
      <c r="A25" s="5"/>
      <c r="B25" s="177" t="s">
        <v>169</v>
      </c>
      <c r="C25" s="178"/>
      <c r="D25" s="179"/>
      <c r="E25" s="180"/>
      <c r="F25" s="181"/>
      <c r="G25" s="5"/>
      <c r="H25" s="5"/>
      <c r="I25" s="5"/>
      <c r="J25" s="5"/>
      <c r="K25" s="5"/>
      <c r="L25" s="5"/>
      <c r="M25" s="5"/>
      <c r="N25" s="5"/>
      <c r="O25" s="5"/>
      <c r="Q25" t="s">
        <v>178</v>
      </c>
    </row>
    <row r="26" spans="1:17" x14ac:dyDescent="0.25">
      <c r="A26" s="5"/>
      <c r="B26" s="177" t="s">
        <v>170</v>
      </c>
      <c r="C26" s="178"/>
      <c r="D26" s="179"/>
      <c r="E26" s="180"/>
      <c r="F26" s="181"/>
      <c r="G26" s="5"/>
      <c r="H26" s="169" t="s">
        <v>157</v>
      </c>
      <c r="I26" s="170"/>
      <c r="J26" s="5"/>
      <c r="K26" s="5"/>
      <c r="L26" s="5"/>
      <c r="M26" s="5"/>
      <c r="N26" s="5"/>
      <c r="O26" s="5"/>
      <c r="Q26" t="s">
        <v>179</v>
      </c>
    </row>
    <row r="27" spans="1:17" x14ac:dyDescent="0.25">
      <c r="A27" s="5"/>
      <c r="B27" s="5"/>
      <c r="C27" s="5"/>
      <c r="D27" s="5"/>
      <c r="E27" s="5"/>
      <c r="F27" s="5"/>
      <c r="G27" s="5"/>
      <c r="H27" s="6"/>
      <c r="I27" s="6"/>
      <c r="J27" s="7"/>
      <c r="K27" s="5"/>
      <c r="L27" s="5"/>
      <c r="M27" s="5"/>
      <c r="N27" s="5"/>
      <c r="O27" s="5"/>
    </row>
    <row r="28" spans="1:17" x14ac:dyDescent="0.25">
      <c r="A28" s="5"/>
      <c r="B28" s="5" t="s">
        <v>90</v>
      </c>
      <c r="C28" s="5"/>
      <c r="D28" s="5"/>
      <c r="E28" s="5"/>
      <c r="F28" s="5"/>
      <c r="G28" s="5"/>
      <c r="H28" s="6"/>
      <c r="I28" s="6"/>
      <c r="J28" s="7"/>
      <c r="K28" s="5"/>
      <c r="L28" s="5"/>
      <c r="M28" s="5"/>
      <c r="N28" s="5"/>
      <c r="O28" s="5"/>
    </row>
    <row r="29" spans="1:17" x14ac:dyDescent="0.25">
      <c r="A29" s="5"/>
      <c r="B29" s="14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18"/>
      <c r="N29" s="107"/>
      <c r="O29" s="5"/>
    </row>
    <row r="30" spans="1:17" x14ac:dyDescent="0.25">
      <c r="A30" s="5"/>
      <c r="B30" s="5"/>
      <c r="C30" s="5"/>
      <c r="D30" s="5"/>
      <c r="E30" s="5"/>
      <c r="F30" s="5"/>
      <c r="G30" s="5"/>
      <c r="H30" s="6"/>
      <c r="I30" s="6"/>
      <c r="J30" s="7"/>
      <c r="K30" s="5"/>
      <c r="L30" s="5"/>
      <c r="M30" s="5"/>
      <c r="N30" s="5"/>
      <c r="O30" s="5"/>
    </row>
    <row r="31" spans="1:17" x14ac:dyDescent="0.25">
      <c r="A31" s="5"/>
      <c r="B31" s="80" t="s">
        <v>12</v>
      </c>
      <c r="C31" s="86"/>
      <c r="D31" s="5"/>
      <c r="E31" s="5"/>
      <c r="F31" s="5"/>
      <c r="G31" s="5"/>
      <c r="H31" s="6"/>
      <c r="I31" s="6"/>
      <c r="J31" s="7"/>
      <c r="K31" s="5"/>
      <c r="L31" s="5"/>
      <c r="M31" s="5"/>
      <c r="N31" s="5"/>
      <c r="O31" s="5"/>
    </row>
    <row r="32" spans="1:17" x14ac:dyDescent="0.25">
      <c r="A32" s="5"/>
      <c r="B32" s="5"/>
      <c r="C32" s="5"/>
      <c r="D32" s="5"/>
      <c r="E32" s="5"/>
      <c r="F32" s="5"/>
      <c r="G32" s="5"/>
      <c r="H32" s="6"/>
      <c r="I32" s="6"/>
      <c r="J32" s="7"/>
      <c r="K32" s="5"/>
      <c r="L32" s="5"/>
      <c r="M32" s="5"/>
      <c r="N32" s="5"/>
      <c r="O32" s="5"/>
    </row>
    <row r="35" spans="1:17" x14ac:dyDescent="0.25">
      <c r="A35" t="s">
        <v>61</v>
      </c>
    </row>
    <row r="37" spans="1:17" x14ac:dyDescent="0.25">
      <c r="A37" s="5"/>
      <c r="B37" s="5"/>
      <c r="C37" s="5"/>
      <c r="D37" s="5"/>
      <c r="E37" s="5"/>
      <c r="F37" s="5"/>
      <c r="G37" s="5"/>
      <c r="H37" s="6"/>
      <c r="I37" s="6"/>
      <c r="J37" s="7"/>
      <c r="K37" s="5"/>
      <c r="L37" s="5"/>
      <c r="M37" s="5"/>
      <c r="N37" s="5"/>
      <c r="O37" s="5"/>
      <c r="Q37" s="75" t="s">
        <v>203</v>
      </c>
    </row>
    <row r="38" spans="1:17" ht="18.75" x14ac:dyDescent="0.25">
      <c r="A38" s="37"/>
      <c r="B38" s="63" t="s">
        <v>151</v>
      </c>
      <c r="C38" s="37"/>
      <c r="D38" s="37"/>
      <c r="E38" s="37"/>
      <c r="F38" s="37" t="s">
        <v>154</v>
      </c>
      <c r="G38" s="141"/>
      <c r="H38" s="143"/>
      <c r="I38" s="7"/>
      <c r="J38" s="7"/>
      <c r="K38" s="13">
        <v>121</v>
      </c>
      <c r="L38" s="7" t="s">
        <v>32</v>
      </c>
      <c r="M38" s="151">
        <v>43101</v>
      </c>
      <c r="N38" s="152"/>
      <c r="O38" s="37"/>
      <c r="Q38" s="75" t="s">
        <v>181</v>
      </c>
    </row>
    <row r="39" spans="1:17" x14ac:dyDescent="0.25">
      <c r="A39" s="5"/>
      <c r="B39" s="5"/>
      <c r="C39" s="5"/>
      <c r="D39" s="5"/>
      <c r="E39" s="5"/>
      <c r="F39" s="5"/>
      <c r="G39" s="5"/>
      <c r="H39" s="6"/>
      <c r="I39" s="6"/>
      <c r="J39" s="7"/>
      <c r="K39" s="5"/>
      <c r="L39" s="5"/>
      <c r="M39" s="5"/>
      <c r="N39" s="5"/>
      <c r="O39" s="5"/>
      <c r="Q39" s="75" t="s">
        <v>159</v>
      </c>
    </row>
    <row r="40" spans="1:17" x14ac:dyDescent="0.25">
      <c r="A40" s="5"/>
      <c r="B40" s="5"/>
      <c r="C40" s="5"/>
      <c r="D40" s="5"/>
      <c r="E40" s="5"/>
      <c r="F40" s="5"/>
      <c r="G40" s="5"/>
      <c r="H40" s="6"/>
      <c r="I40" s="6"/>
      <c r="J40" s="7"/>
      <c r="K40" s="5"/>
      <c r="L40" s="5"/>
      <c r="M40" s="5"/>
      <c r="N40" s="5"/>
      <c r="O40" s="5"/>
    </row>
    <row r="41" spans="1:17" x14ac:dyDescent="0.25">
      <c r="A41" s="5"/>
      <c r="B41" s="157" t="s">
        <v>158</v>
      </c>
      <c r="C41" s="153"/>
      <c r="D41" s="153"/>
      <c r="E41" s="153"/>
      <c r="F41" s="153"/>
      <c r="G41" s="158"/>
      <c r="H41" s="159" t="s">
        <v>62</v>
      </c>
      <c r="I41" s="160"/>
      <c r="J41" s="160"/>
      <c r="K41" s="160"/>
      <c r="L41" s="160"/>
      <c r="M41" s="161"/>
      <c r="N41" s="17"/>
      <c r="O41" s="5"/>
      <c r="Q41" t="s">
        <v>196</v>
      </c>
    </row>
    <row r="42" spans="1:17" x14ac:dyDescent="0.25">
      <c r="A42" s="5"/>
      <c r="B42" s="16"/>
      <c r="C42" s="16"/>
      <c r="D42" s="16"/>
      <c r="E42" s="16"/>
      <c r="F42" s="16"/>
      <c r="G42" s="16"/>
      <c r="H42" s="6"/>
      <c r="I42" s="6"/>
      <c r="J42" s="7"/>
      <c r="K42" s="5"/>
      <c r="L42" s="5"/>
      <c r="M42" s="5"/>
      <c r="N42" s="5"/>
      <c r="O42" s="5"/>
      <c r="Q42" s="75" t="s">
        <v>197</v>
      </c>
    </row>
    <row r="43" spans="1:17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75" t="s">
        <v>198</v>
      </c>
    </row>
    <row r="44" spans="1:17" s="41" customFormat="1" x14ac:dyDescent="0.25">
      <c r="A44" s="42"/>
      <c r="B44" s="166" t="s">
        <v>192</v>
      </c>
      <c r="C44" s="166" t="s">
        <v>193</v>
      </c>
      <c r="D44" s="167" t="s">
        <v>141</v>
      </c>
      <c r="E44" s="167"/>
      <c r="F44" s="167" t="s">
        <v>66</v>
      </c>
      <c r="G44" s="167"/>
      <c r="H44" s="166" t="s">
        <v>194</v>
      </c>
      <c r="I44" s="167" t="s">
        <v>31</v>
      </c>
      <c r="J44" s="167"/>
      <c r="K44" s="147" t="s">
        <v>150</v>
      </c>
      <c r="L44" s="147"/>
      <c r="M44" s="147"/>
      <c r="N44" s="166" t="s">
        <v>195</v>
      </c>
      <c r="O44" s="42"/>
      <c r="Q44" s="78" t="s">
        <v>199</v>
      </c>
    </row>
    <row r="45" spans="1:17" x14ac:dyDescent="0.25">
      <c r="A45" s="5"/>
      <c r="B45" s="166"/>
      <c r="C45" s="166"/>
      <c r="D45" s="167"/>
      <c r="E45" s="167"/>
      <c r="F45" s="167"/>
      <c r="G45" s="167"/>
      <c r="H45" s="166"/>
      <c r="I45" s="82" t="s">
        <v>67</v>
      </c>
      <c r="J45" s="82" t="s">
        <v>183</v>
      </c>
      <c r="K45" s="82" t="s">
        <v>138</v>
      </c>
      <c r="L45" s="82" t="s">
        <v>139</v>
      </c>
      <c r="M45" s="82" t="s">
        <v>144</v>
      </c>
      <c r="N45" s="166"/>
      <c r="O45" s="5"/>
      <c r="Q45" s="78" t="s">
        <v>200</v>
      </c>
    </row>
    <row r="46" spans="1:17" x14ac:dyDescent="0.25">
      <c r="A46" s="5"/>
      <c r="B46" s="89">
        <v>43101</v>
      </c>
      <c r="C46" s="84">
        <v>121</v>
      </c>
      <c r="D46" s="174" t="s">
        <v>35</v>
      </c>
      <c r="E46" s="174"/>
      <c r="F46" s="175" t="s">
        <v>13</v>
      </c>
      <c r="G46" s="176"/>
      <c r="H46" s="24">
        <v>10000</v>
      </c>
      <c r="I46" s="24">
        <v>15000</v>
      </c>
      <c r="J46" s="24">
        <v>10504.166666666666</v>
      </c>
      <c r="K46" s="88"/>
      <c r="L46" s="88"/>
      <c r="M46" s="88"/>
      <c r="N46" s="88"/>
      <c r="O46" s="5"/>
      <c r="Q46" s="78" t="s">
        <v>201</v>
      </c>
    </row>
    <row r="47" spans="1:17" x14ac:dyDescent="0.25">
      <c r="A47" s="42"/>
      <c r="B47" s="89">
        <v>43101</v>
      </c>
      <c r="C47" s="84">
        <v>121</v>
      </c>
      <c r="D47" s="174" t="s">
        <v>35</v>
      </c>
      <c r="E47" s="174"/>
      <c r="F47" s="175" t="s">
        <v>24</v>
      </c>
      <c r="G47" s="176"/>
      <c r="H47" s="24">
        <v>10000</v>
      </c>
      <c r="I47" s="24">
        <v>30000</v>
      </c>
      <c r="J47" s="24">
        <v>21008.333333333332</v>
      </c>
      <c r="K47" s="88"/>
      <c r="L47" s="88"/>
      <c r="M47" s="88"/>
      <c r="N47" s="88"/>
      <c r="O47" s="42"/>
      <c r="Q47" s="78" t="s">
        <v>202</v>
      </c>
    </row>
    <row r="48" spans="1:17" x14ac:dyDescent="0.25">
      <c r="A48" s="5"/>
      <c r="B48" s="89">
        <v>43101</v>
      </c>
      <c r="C48" s="84">
        <v>121</v>
      </c>
      <c r="D48" s="174" t="s">
        <v>35</v>
      </c>
      <c r="E48" s="174"/>
      <c r="F48" s="175" t="s">
        <v>65</v>
      </c>
      <c r="G48" s="176"/>
      <c r="H48" s="24">
        <v>10000</v>
      </c>
      <c r="I48" s="24">
        <v>45000</v>
      </c>
      <c r="J48" s="24">
        <v>31512.5</v>
      </c>
      <c r="K48" s="88"/>
      <c r="L48" s="88"/>
      <c r="M48" s="88"/>
      <c r="N48" s="88"/>
      <c r="O48" s="5"/>
    </row>
    <row r="49" spans="1:15" x14ac:dyDescent="0.25">
      <c r="A49" s="5"/>
      <c r="B49" s="88"/>
      <c r="C49" s="88"/>
      <c r="D49" s="171"/>
      <c r="E49" s="171"/>
      <c r="F49" s="172"/>
      <c r="G49" s="173"/>
      <c r="H49" s="88"/>
      <c r="I49" s="88"/>
      <c r="J49" s="88"/>
      <c r="K49" s="88"/>
      <c r="L49" s="88"/>
      <c r="M49" s="88"/>
      <c r="N49" s="88"/>
      <c r="O49" s="5"/>
    </row>
    <row r="50" spans="1:15" x14ac:dyDescent="0.25">
      <c r="A50" s="5"/>
      <c r="B50" s="88"/>
      <c r="C50" s="88"/>
      <c r="D50" s="171"/>
      <c r="E50" s="171"/>
      <c r="F50" s="172"/>
      <c r="G50" s="173"/>
      <c r="H50" s="88"/>
      <c r="I50" s="88"/>
      <c r="J50" s="88"/>
      <c r="K50" s="88"/>
      <c r="L50" s="88"/>
      <c r="M50" s="88"/>
      <c r="N50" s="88"/>
      <c r="O50" s="5"/>
    </row>
    <row r="51" spans="1:1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5">
      <c r="A52" s="5"/>
      <c r="B52" s="5" t="s">
        <v>90</v>
      </c>
      <c r="C52" s="5"/>
      <c r="D52" s="5"/>
      <c r="E52" s="5"/>
      <c r="F52" s="5"/>
      <c r="G52" s="5"/>
      <c r="H52" s="6"/>
      <c r="I52" s="6"/>
      <c r="J52" s="7"/>
      <c r="K52" s="5"/>
      <c r="L52" s="5"/>
      <c r="M52" s="5"/>
      <c r="N52" s="5"/>
      <c r="O52" s="5"/>
    </row>
    <row r="53" spans="1:15" x14ac:dyDescent="0.25">
      <c r="A53" s="5"/>
      <c r="B53" s="14"/>
      <c r="C53" s="15"/>
      <c r="D53" s="15"/>
      <c r="E53" s="15"/>
      <c r="F53" s="15"/>
      <c r="G53" s="15"/>
      <c r="H53" s="18"/>
      <c r="I53" s="18"/>
      <c r="J53" s="18"/>
      <c r="K53" s="18"/>
      <c r="L53" s="18"/>
      <c r="M53" s="18"/>
      <c r="N53" s="107"/>
      <c r="O53" s="5"/>
    </row>
    <row r="54" spans="1:1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5">
      <c r="A55" s="5"/>
      <c r="B55" s="80" t="s">
        <v>12</v>
      </c>
      <c r="C55" s="86"/>
      <c r="D55" s="5"/>
      <c r="E55" s="5"/>
      <c r="F55" s="5"/>
      <c r="G55" s="5"/>
      <c r="H55" s="6"/>
      <c r="I55" s="6"/>
      <c r="J55" s="7"/>
      <c r="K55" s="5"/>
      <c r="L55" s="5"/>
      <c r="M55" s="5"/>
      <c r="N55" s="5"/>
      <c r="O55" s="5"/>
    </row>
    <row r="56" spans="1:15" x14ac:dyDescent="0.25">
      <c r="A56" s="5"/>
      <c r="B56" s="5"/>
      <c r="C56" s="5"/>
      <c r="D56" s="5"/>
      <c r="E56" s="5"/>
      <c r="F56" s="5"/>
      <c r="G56" s="5"/>
      <c r="H56" s="6"/>
      <c r="I56" s="6"/>
      <c r="J56" s="7"/>
      <c r="K56" s="5"/>
      <c r="L56" s="5"/>
      <c r="M56" s="5"/>
      <c r="N56" s="5"/>
      <c r="O56" s="5"/>
    </row>
  </sheetData>
  <mergeCells count="47">
    <mergeCell ref="J14:L15"/>
    <mergeCell ref="B9:G9"/>
    <mergeCell ref="H9:M9"/>
    <mergeCell ref="B16:D16"/>
    <mergeCell ref="B17:D17"/>
    <mergeCell ref="B14:D15"/>
    <mergeCell ref="H16:I16"/>
    <mergeCell ref="H17:I17"/>
    <mergeCell ref="G14:G15"/>
    <mergeCell ref="H14:I15"/>
    <mergeCell ref="M6:N6"/>
    <mergeCell ref="G6:H6"/>
    <mergeCell ref="E14:F15"/>
    <mergeCell ref="M38:N38"/>
    <mergeCell ref="B41:G41"/>
    <mergeCell ref="H41:M41"/>
    <mergeCell ref="B23:D24"/>
    <mergeCell ref="B25:D25"/>
    <mergeCell ref="B26:D26"/>
    <mergeCell ref="E23:F24"/>
    <mergeCell ref="E25:F25"/>
    <mergeCell ref="E26:F26"/>
    <mergeCell ref="H18:I18"/>
    <mergeCell ref="B18:D18"/>
    <mergeCell ref="E16:F16"/>
    <mergeCell ref="E17:F17"/>
    <mergeCell ref="D50:E50"/>
    <mergeCell ref="F50:G50"/>
    <mergeCell ref="D49:E49"/>
    <mergeCell ref="F49:G49"/>
    <mergeCell ref="H26:I26"/>
    <mergeCell ref="G38:H38"/>
    <mergeCell ref="F44:G45"/>
    <mergeCell ref="H44:H45"/>
    <mergeCell ref="D48:E48"/>
    <mergeCell ref="F48:G48"/>
    <mergeCell ref="D47:E47"/>
    <mergeCell ref="F47:G47"/>
    <mergeCell ref="D46:E46"/>
    <mergeCell ref="F46:G46"/>
    <mergeCell ref="B44:B45"/>
    <mergeCell ref="C44:C45"/>
    <mergeCell ref="D44:E45"/>
    <mergeCell ref="E18:F18"/>
    <mergeCell ref="N44:N45"/>
    <mergeCell ref="I44:J44"/>
    <mergeCell ref="K44:M4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O52"/>
  <sheetViews>
    <sheetView showGridLines="0" zoomScaleNormal="100" workbookViewId="0">
      <pane ySplit="1" topLeftCell="A2" activePane="bottomLeft" state="frozen"/>
      <selection pane="bottomLeft" activeCell="G18" sqref="G18"/>
    </sheetView>
  </sheetViews>
  <sheetFormatPr defaultRowHeight="15" x14ac:dyDescent="0.25"/>
  <cols>
    <col min="2" max="2" width="11.140625" customWidth="1"/>
    <col min="3" max="3" width="10.85546875" customWidth="1"/>
    <col min="4" max="4" width="12.7109375" customWidth="1"/>
    <col min="5" max="5" width="10.7109375" bestFit="1" customWidth="1"/>
    <col min="6" max="6" width="11.42578125" bestFit="1" customWidth="1"/>
    <col min="7" max="7" width="14.42578125" bestFit="1" customWidth="1"/>
    <col min="8" max="8" width="23.140625" style="43" customWidth="1"/>
    <col min="9" max="9" width="12.7109375" style="43" customWidth="1"/>
    <col min="10" max="10" width="12.7109375" style="45" customWidth="1"/>
    <col min="11" max="11" width="10.140625" bestFit="1" customWidth="1"/>
    <col min="12" max="12" width="9.140625" customWidth="1"/>
  </cols>
  <sheetData>
    <row r="1" spans="1:15" ht="21" x14ac:dyDescent="0.35">
      <c r="A1" s="1" t="s">
        <v>204</v>
      </c>
      <c r="B1" s="1"/>
    </row>
    <row r="2" spans="1:15" s="23" customFormat="1" x14ac:dyDescent="0.25">
      <c r="A2"/>
      <c r="B2"/>
      <c r="C2"/>
      <c r="D2"/>
      <c r="E2"/>
      <c r="F2"/>
      <c r="G2"/>
      <c r="H2" s="43"/>
      <c r="I2" s="43"/>
      <c r="J2" s="45"/>
      <c r="K2"/>
      <c r="L2"/>
      <c r="M2"/>
      <c r="N2"/>
      <c r="O2"/>
    </row>
    <row r="3" spans="1:15" s="23" customFormat="1" x14ac:dyDescent="0.25">
      <c r="A3" t="s">
        <v>212</v>
      </c>
      <c r="B3"/>
      <c r="C3"/>
      <c r="D3"/>
      <c r="E3"/>
      <c r="F3"/>
      <c r="G3"/>
      <c r="H3" s="43"/>
      <c r="I3" s="43"/>
      <c r="J3" s="45"/>
      <c r="K3"/>
      <c r="L3"/>
      <c r="M3"/>
      <c r="N3"/>
      <c r="O3"/>
    </row>
    <row r="4" spans="1:15" s="23" customFormat="1" x14ac:dyDescent="0.25">
      <c r="A4"/>
      <c r="B4"/>
      <c r="C4"/>
      <c r="D4"/>
      <c r="E4"/>
      <c r="F4"/>
      <c r="G4"/>
      <c r="H4" s="43"/>
      <c r="I4" s="43"/>
      <c r="J4" s="45"/>
      <c r="K4"/>
      <c r="L4"/>
      <c r="M4"/>
      <c r="N4"/>
    </row>
    <row r="5" spans="1:15" x14ac:dyDescent="0.25">
      <c r="A5" s="5"/>
      <c r="B5" s="5"/>
      <c r="C5" s="5"/>
      <c r="D5" s="5"/>
      <c r="E5" s="5"/>
      <c r="F5" s="5"/>
      <c r="G5" s="5"/>
      <c r="H5" s="6"/>
      <c r="I5" s="6"/>
      <c r="J5" s="7"/>
      <c r="K5" s="5"/>
      <c r="L5" s="5"/>
      <c r="O5" s="75" t="s">
        <v>229</v>
      </c>
    </row>
    <row r="6" spans="1:15" s="38" customFormat="1" ht="18.75" x14ac:dyDescent="0.25">
      <c r="A6" s="37"/>
      <c r="B6" s="63"/>
      <c r="C6" s="102" t="s">
        <v>204</v>
      </c>
      <c r="D6" s="37"/>
      <c r="E6" s="37" t="s">
        <v>205</v>
      </c>
      <c r="F6" s="141"/>
      <c r="G6" s="143"/>
      <c r="H6" s="7"/>
      <c r="I6" s="13">
        <v>121</v>
      </c>
      <c r="J6" s="7" t="s">
        <v>32</v>
      </c>
      <c r="K6" s="98">
        <v>43101</v>
      </c>
      <c r="L6" s="5"/>
      <c r="O6" t="s">
        <v>181</v>
      </c>
    </row>
    <row r="7" spans="1:15" x14ac:dyDescent="0.25">
      <c r="A7" s="5"/>
      <c r="B7" s="5"/>
      <c r="C7" s="5"/>
      <c r="D7" s="5"/>
      <c r="E7" s="5"/>
      <c r="F7" s="5"/>
      <c r="G7" s="5"/>
      <c r="H7" s="6"/>
      <c r="I7" s="6"/>
      <c r="J7" s="6"/>
      <c r="K7" s="6"/>
      <c r="L7" s="6"/>
      <c r="O7" s="76" t="s">
        <v>117</v>
      </c>
    </row>
    <row r="8" spans="1:15" x14ac:dyDescent="0.25">
      <c r="A8" s="5"/>
      <c r="B8" s="185" t="s">
        <v>104</v>
      </c>
      <c r="C8" s="185"/>
      <c r="D8" s="103"/>
      <c r="E8" s="164" t="s">
        <v>37</v>
      </c>
      <c r="F8" s="164"/>
      <c r="G8" s="164"/>
      <c r="H8" s="6"/>
      <c r="I8" s="6"/>
      <c r="J8" s="6"/>
      <c r="K8" s="6"/>
      <c r="L8" s="6"/>
      <c r="O8" s="75"/>
    </row>
    <row r="9" spans="1:15" x14ac:dyDescent="0.25">
      <c r="A9" s="5"/>
      <c r="B9" s="5"/>
      <c r="C9" s="5"/>
      <c r="D9" s="5"/>
      <c r="E9" s="5"/>
      <c r="F9" s="5"/>
      <c r="G9" s="5"/>
      <c r="H9" s="6"/>
      <c r="I9" s="6"/>
      <c r="J9" s="6"/>
      <c r="K9" s="6"/>
      <c r="L9" s="6"/>
      <c r="O9" s="77" t="s">
        <v>119</v>
      </c>
    </row>
    <row r="10" spans="1:15" x14ac:dyDescent="0.25">
      <c r="A10" s="5"/>
      <c r="B10" s="5"/>
      <c r="C10" s="5"/>
      <c r="D10" s="5"/>
      <c r="E10" s="5"/>
      <c r="F10" s="5"/>
      <c r="G10" s="5"/>
      <c r="H10" s="6"/>
      <c r="I10" s="6"/>
      <c r="J10" s="7"/>
      <c r="K10" s="5"/>
      <c r="L10" s="5"/>
      <c r="O10" s="71" t="s">
        <v>240</v>
      </c>
    </row>
    <row r="11" spans="1:15" x14ac:dyDescent="0.25">
      <c r="A11" s="5"/>
      <c r="B11" s="159" t="s">
        <v>211</v>
      </c>
      <c r="C11" s="160"/>
      <c r="D11" s="160"/>
      <c r="E11" s="160"/>
      <c r="F11" s="161"/>
      <c r="G11" s="157" t="s">
        <v>228</v>
      </c>
      <c r="H11" s="153"/>
      <c r="I11" s="153"/>
      <c r="J11" s="153"/>
      <c r="K11" s="158"/>
      <c r="L11" s="5"/>
      <c r="O11" s="75" t="s">
        <v>222</v>
      </c>
    </row>
    <row r="12" spans="1:15" x14ac:dyDescent="0.25">
      <c r="A12" s="5"/>
      <c r="B12" s="16"/>
      <c r="C12" s="16"/>
      <c r="D12" s="16"/>
      <c r="E12" s="16"/>
      <c r="F12" s="16"/>
      <c r="G12" s="16"/>
      <c r="H12" s="6"/>
      <c r="I12" s="6"/>
      <c r="J12" s="7"/>
      <c r="K12" s="5"/>
      <c r="L12" s="5"/>
      <c r="O12" s="75"/>
    </row>
    <row r="13" spans="1:15" x14ac:dyDescent="0.25">
      <c r="A13" s="5"/>
      <c r="B13" s="16"/>
      <c r="C13" s="16"/>
      <c r="D13" s="16"/>
      <c r="E13" s="16"/>
      <c r="F13" s="16"/>
      <c r="G13" s="16"/>
      <c r="H13" s="6"/>
      <c r="I13" s="6"/>
      <c r="J13" s="7"/>
      <c r="K13" s="5"/>
      <c r="L13" s="5"/>
      <c r="O13" s="75" t="s">
        <v>224</v>
      </c>
    </row>
    <row r="14" spans="1:15" x14ac:dyDescent="0.25">
      <c r="A14" s="5"/>
      <c r="B14" s="100" t="s">
        <v>71</v>
      </c>
      <c r="C14" s="17"/>
      <c r="D14" s="93" t="s">
        <v>72</v>
      </c>
      <c r="E14" s="16"/>
      <c r="F14" s="100" t="s">
        <v>73</v>
      </c>
      <c r="G14" s="6"/>
      <c r="H14" s="93" t="s">
        <v>74</v>
      </c>
      <c r="I14" s="6"/>
      <c r="J14" s="7"/>
      <c r="K14" s="5"/>
      <c r="L14" s="5"/>
      <c r="O14" s="75" t="s">
        <v>225</v>
      </c>
    </row>
    <row r="15" spans="1:15" x14ac:dyDescent="0.25">
      <c r="A15" s="5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O15" s="75" t="s">
        <v>273</v>
      </c>
    </row>
    <row r="16" spans="1:15" x14ac:dyDescent="0.25">
      <c r="A16" s="42"/>
      <c r="B16" s="126" t="s">
        <v>66</v>
      </c>
      <c r="C16" s="127"/>
      <c r="D16" s="128"/>
      <c r="E16" s="167" t="s">
        <v>209</v>
      </c>
      <c r="F16" s="167"/>
      <c r="G16" s="167"/>
      <c r="H16" s="183" t="s">
        <v>268</v>
      </c>
      <c r="I16" s="166" t="s">
        <v>266</v>
      </c>
      <c r="J16" s="7"/>
      <c r="K16" s="5"/>
      <c r="L16" s="5"/>
      <c r="O16" s="75" t="s">
        <v>274</v>
      </c>
    </row>
    <row r="17" spans="1:15" x14ac:dyDescent="0.25">
      <c r="A17" s="5"/>
      <c r="B17" s="129"/>
      <c r="C17" s="130"/>
      <c r="D17" s="131"/>
      <c r="E17" s="104" t="s">
        <v>81</v>
      </c>
      <c r="F17" s="104" t="s">
        <v>82</v>
      </c>
      <c r="G17" s="104" t="s">
        <v>269</v>
      </c>
      <c r="H17" s="184"/>
      <c r="I17" s="166"/>
      <c r="J17" s="7"/>
      <c r="K17" s="5"/>
      <c r="L17" s="5"/>
      <c r="O17" s="75" t="s">
        <v>226</v>
      </c>
    </row>
    <row r="18" spans="1:15" x14ac:dyDescent="0.25">
      <c r="A18" s="5"/>
      <c r="B18" s="177" t="s">
        <v>206</v>
      </c>
      <c r="C18" s="178"/>
      <c r="D18" s="179"/>
      <c r="E18" s="22">
        <v>10000</v>
      </c>
      <c r="F18" s="24">
        <v>2000</v>
      </c>
      <c r="G18" s="24">
        <v>2000</v>
      </c>
      <c r="H18" s="94">
        <v>1000</v>
      </c>
      <c r="I18" s="97">
        <f>SUM(F18,H18)/E18</f>
        <v>0.3</v>
      </c>
      <c r="J18" s="7"/>
      <c r="K18" s="5"/>
      <c r="L18" s="5"/>
      <c r="O18" s="75"/>
    </row>
    <row r="19" spans="1:15" x14ac:dyDescent="0.25">
      <c r="A19" s="5"/>
      <c r="B19" s="177" t="s">
        <v>207</v>
      </c>
      <c r="C19" s="178"/>
      <c r="D19" s="179"/>
      <c r="E19" s="22">
        <v>20000</v>
      </c>
      <c r="F19" s="24">
        <v>6500</v>
      </c>
      <c r="G19" s="24">
        <v>6500</v>
      </c>
      <c r="H19" s="94">
        <v>1500</v>
      </c>
      <c r="I19" s="97">
        <f t="shared" ref="I19:I20" si="0">SUM(F19,H19)/E19</f>
        <v>0.4</v>
      </c>
      <c r="J19" s="7"/>
      <c r="K19" s="5"/>
      <c r="L19" s="5"/>
      <c r="O19" s="75" t="s">
        <v>270</v>
      </c>
    </row>
    <row r="20" spans="1:15" x14ac:dyDescent="0.25">
      <c r="A20" s="5"/>
      <c r="B20" s="177" t="s">
        <v>208</v>
      </c>
      <c r="C20" s="178"/>
      <c r="D20" s="179"/>
      <c r="E20" s="22">
        <v>30000</v>
      </c>
      <c r="F20" s="24">
        <v>12000</v>
      </c>
      <c r="G20" s="24">
        <v>12000</v>
      </c>
      <c r="H20" s="94">
        <v>5000</v>
      </c>
      <c r="I20" s="97">
        <f t="shared" si="0"/>
        <v>0.56666666666666665</v>
      </c>
      <c r="J20" s="7"/>
      <c r="K20" s="5"/>
      <c r="L20" s="5"/>
    </row>
    <row r="21" spans="1:15" x14ac:dyDescent="0.25">
      <c r="A21" s="5"/>
      <c r="B21" s="5"/>
      <c r="C21" s="5"/>
      <c r="D21" s="5"/>
      <c r="E21" s="5"/>
      <c r="F21" s="5"/>
      <c r="G21" s="5"/>
      <c r="H21" s="6"/>
      <c r="I21" s="6"/>
      <c r="J21" s="7"/>
      <c r="K21" s="5"/>
      <c r="L21" s="5"/>
    </row>
    <row r="22" spans="1:15" x14ac:dyDescent="0.25">
      <c r="A22" s="5"/>
      <c r="B22" s="5" t="s">
        <v>90</v>
      </c>
      <c r="C22" s="5"/>
      <c r="D22" s="5"/>
      <c r="E22" s="5"/>
      <c r="F22" s="5"/>
      <c r="G22" s="5"/>
      <c r="H22" s="6"/>
      <c r="I22" s="6"/>
      <c r="J22" s="7"/>
      <c r="K22" s="5"/>
      <c r="L22" s="5"/>
    </row>
    <row r="23" spans="1:15" x14ac:dyDescent="0.25">
      <c r="A23" s="5"/>
      <c r="B23" s="14"/>
      <c r="C23" s="15"/>
      <c r="D23" s="15"/>
      <c r="E23" s="15"/>
      <c r="F23" s="15"/>
      <c r="G23" s="15"/>
      <c r="H23" s="18"/>
      <c r="I23" s="18"/>
      <c r="J23" s="57"/>
      <c r="K23" s="36"/>
      <c r="L23" s="5"/>
    </row>
    <row r="24" spans="1:15" x14ac:dyDescent="0.25">
      <c r="A24" s="5"/>
      <c r="B24" s="5"/>
      <c r="C24" s="5"/>
      <c r="D24" s="5"/>
      <c r="E24" s="5"/>
      <c r="F24" s="5"/>
      <c r="G24" s="5"/>
      <c r="H24" s="6"/>
      <c r="I24" s="6"/>
      <c r="J24" s="7"/>
      <c r="K24" s="5"/>
      <c r="L24" s="5"/>
    </row>
    <row r="25" spans="1:15" x14ac:dyDescent="0.25">
      <c r="A25" s="5"/>
      <c r="B25" s="91" t="s">
        <v>12</v>
      </c>
      <c r="C25" s="86"/>
      <c r="D25" s="5"/>
      <c r="E25" s="5"/>
      <c r="F25" s="5"/>
      <c r="G25" s="5"/>
      <c r="H25" s="91" t="s">
        <v>210</v>
      </c>
      <c r="I25" s="6"/>
      <c r="J25" s="7"/>
      <c r="K25" s="5"/>
      <c r="L25" s="5"/>
    </row>
    <row r="26" spans="1:15" x14ac:dyDescent="0.25">
      <c r="A26" s="5"/>
      <c r="B26" s="5"/>
      <c r="C26" s="5"/>
      <c r="D26" s="5"/>
      <c r="E26" s="5"/>
      <c r="F26" s="5"/>
      <c r="G26" s="5"/>
      <c r="H26" s="6"/>
      <c r="I26" s="6"/>
      <c r="J26" s="7"/>
      <c r="K26" s="5"/>
      <c r="L26" s="5"/>
    </row>
    <row r="29" spans="1:15" x14ac:dyDescent="0.25">
      <c r="A29" t="s">
        <v>227</v>
      </c>
    </row>
    <row r="31" spans="1:15" x14ac:dyDescent="0.25">
      <c r="A31" s="5"/>
      <c r="B31" s="5"/>
      <c r="C31" s="5"/>
      <c r="D31" s="5"/>
      <c r="E31" s="5"/>
      <c r="F31" s="5"/>
      <c r="G31" s="5"/>
      <c r="H31" s="6"/>
      <c r="I31" s="6"/>
      <c r="J31" s="7"/>
      <c r="K31" s="5"/>
      <c r="L31" s="5"/>
      <c r="O31" s="75" t="s">
        <v>229</v>
      </c>
    </row>
    <row r="32" spans="1:15" ht="18.75" x14ac:dyDescent="0.25">
      <c r="A32" s="37"/>
      <c r="B32" s="63"/>
      <c r="C32" s="102" t="s">
        <v>204</v>
      </c>
      <c r="D32" s="37"/>
      <c r="E32" s="37" t="s">
        <v>205</v>
      </c>
      <c r="F32" s="141"/>
      <c r="G32" s="143"/>
      <c r="H32" s="7"/>
      <c r="I32" s="13">
        <v>121</v>
      </c>
      <c r="J32" s="7" t="s">
        <v>32</v>
      </c>
      <c r="K32" s="98">
        <v>43101</v>
      </c>
      <c r="L32" s="5"/>
      <c r="O32" s="76" t="s">
        <v>117</v>
      </c>
    </row>
    <row r="33" spans="1:15" x14ac:dyDescent="0.25">
      <c r="A33" s="5"/>
      <c r="B33" s="5"/>
      <c r="C33" s="5"/>
      <c r="D33" s="5"/>
      <c r="E33" s="5"/>
      <c r="F33" s="5"/>
      <c r="G33" s="5"/>
      <c r="H33" s="6"/>
      <c r="I33" s="6"/>
      <c r="J33" s="6"/>
      <c r="K33" s="6"/>
      <c r="L33" s="6"/>
      <c r="O33" s="76"/>
    </row>
    <row r="34" spans="1:15" x14ac:dyDescent="0.25">
      <c r="A34" s="5"/>
      <c r="B34" s="185" t="s">
        <v>104</v>
      </c>
      <c r="C34" s="185"/>
      <c r="D34" s="103"/>
      <c r="E34" s="164" t="s">
        <v>37</v>
      </c>
      <c r="F34" s="164"/>
      <c r="G34" s="164"/>
      <c r="H34" s="6"/>
      <c r="I34" s="6"/>
      <c r="J34" s="7"/>
      <c r="K34" s="5"/>
      <c r="L34" s="5"/>
      <c r="O34" s="75" t="s">
        <v>230</v>
      </c>
    </row>
    <row r="35" spans="1:15" x14ac:dyDescent="0.25">
      <c r="A35" s="5"/>
      <c r="B35" s="5"/>
      <c r="C35" s="5"/>
      <c r="D35" s="5"/>
      <c r="E35" s="5"/>
      <c r="F35" s="5"/>
      <c r="G35" s="5"/>
      <c r="H35" s="6"/>
      <c r="I35" s="6"/>
      <c r="J35" s="7"/>
      <c r="K35" s="5"/>
      <c r="L35" s="5"/>
      <c r="O35" s="75" t="s">
        <v>231</v>
      </c>
    </row>
    <row r="36" spans="1:15" x14ac:dyDescent="0.25">
      <c r="A36" s="5"/>
      <c r="B36" s="5"/>
      <c r="C36" s="5"/>
      <c r="D36" s="5"/>
      <c r="E36" s="5"/>
      <c r="F36" s="5"/>
      <c r="G36" s="5"/>
      <c r="H36" s="6"/>
      <c r="I36" s="6"/>
      <c r="J36" s="7"/>
      <c r="K36" s="5"/>
      <c r="L36" s="5"/>
      <c r="O36" s="75" t="s">
        <v>232</v>
      </c>
    </row>
    <row r="37" spans="1:15" ht="15" customHeight="1" x14ac:dyDescent="0.25">
      <c r="A37" s="5"/>
      <c r="B37" s="157" t="s">
        <v>211</v>
      </c>
      <c r="C37" s="153"/>
      <c r="D37" s="153"/>
      <c r="E37" s="153"/>
      <c r="F37" s="158"/>
      <c r="G37" s="159" t="s">
        <v>228</v>
      </c>
      <c r="H37" s="160"/>
      <c r="I37" s="160"/>
      <c r="J37" s="160"/>
      <c r="K37" s="161"/>
      <c r="L37" s="5"/>
      <c r="O37" s="75" t="s">
        <v>234</v>
      </c>
    </row>
    <row r="38" spans="1:15" x14ac:dyDescent="0.25">
      <c r="A38" s="5"/>
      <c r="B38" s="16"/>
      <c r="C38" s="16"/>
      <c r="D38" s="16"/>
      <c r="E38" s="16"/>
      <c r="F38" s="16"/>
      <c r="G38" s="16"/>
      <c r="H38" s="6"/>
      <c r="I38" s="6"/>
      <c r="J38" s="7"/>
      <c r="K38" s="5"/>
      <c r="L38" s="5"/>
      <c r="O38" s="75" t="s">
        <v>235</v>
      </c>
    </row>
    <row r="39" spans="1:15" x14ac:dyDescent="0.25">
      <c r="A39" s="5"/>
      <c r="B39" s="5"/>
      <c r="C39" s="5"/>
      <c r="D39" s="5"/>
      <c r="E39" s="5"/>
      <c r="F39" s="5"/>
      <c r="G39" s="5"/>
      <c r="H39" s="6"/>
      <c r="I39" s="6"/>
      <c r="J39" s="7"/>
      <c r="K39" s="5"/>
      <c r="L39" s="5"/>
      <c r="O39" s="75" t="s">
        <v>236</v>
      </c>
    </row>
    <row r="40" spans="1:15" x14ac:dyDescent="0.25">
      <c r="A40" s="5"/>
      <c r="B40" s="141" t="s">
        <v>66</v>
      </c>
      <c r="C40" s="142"/>
      <c r="D40" s="167" t="s">
        <v>63</v>
      </c>
      <c r="E40" s="167"/>
      <c r="F40" s="167"/>
      <c r="G40" s="92" t="s">
        <v>219</v>
      </c>
      <c r="H40" s="92" t="s">
        <v>233</v>
      </c>
      <c r="I40" s="92" t="s">
        <v>220</v>
      </c>
      <c r="J40" s="92" t="s">
        <v>221</v>
      </c>
      <c r="K40" s="5"/>
      <c r="L40" s="5"/>
    </row>
    <row r="41" spans="1:15" x14ac:dyDescent="0.25">
      <c r="A41" s="42"/>
      <c r="B41" s="175" t="s">
        <v>206</v>
      </c>
      <c r="C41" s="182"/>
      <c r="D41" s="165" t="s">
        <v>213</v>
      </c>
      <c r="E41" s="165"/>
      <c r="F41" s="165"/>
      <c r="G41" s="87">
        <f>E18-F18</f>
        <v>8000</v>
      </c>
      <c r="H41" s="87">
        <v>2000</v>
      </c>
      <c r="I41" s="97">
        <f>H41/G41</f>
        <v>0.25</v>
      </c>
      <c r="J41" s="87">
        <f>G41-H41</f>
        <v>6000</v>
      </c>
      <c r="K41" s="5"/>
      <c r="L41" s="5"/>
      <c r="O41" s="75" t="s">
        <v>275</v>
      </c>
    </row>
    <row r="42" spans="1:15" x14ac:dyDescent="0.25">
      <c r="A42" s="5"/>
      <c r="B42" s="175" t="s">
        <v>206</v>
      </c>
      <c r="C42" s="182"/>
      <c r="D42" s="165" t="s">
        <v>214</v>
      </c>
      <c r="E42" s="165"/>
      <c r="F42" s="165"/>
      <c r="G42" s="87">
        <f>E18-F18</f>
        <v>8000</v>
      </c>
      <c r="H42" s="87">
        <v>1000</v>
      </c>
      <c r="I42" s="97">
        <f t="shared" ref="I42:I46" si="1">H42/G42</f>
        <v>0.125</v>
      </c>
      <c r="J42" s="87">
        <f t="shared" ref="J42:J46" si="2">G42-H42</f>
        <v>7000</v>
      </c>
      <c r="K42" s="5"/>
      <c r="L42" s="5"/>
    </row>
    <row r="43" spans="1:15" x14ac:dyDescent="0.25">
      <c r="A43" s="5"/>
      <c r="B43" s="175" t="s">
        <v>207</v>
      </c>
      <c r="C43" s="182"/>
      <c r="D43" s="165" t="s">
        <v>215</v>
      </c>
      <c r="E43" s="165"/>
      <c r="F43" s="165"/>
      <c r="G43" s="87">
        <f>E19-F19</f>
        <v>13500</v>
      </c>
      <c r="H43" s="87">
        <f>F19-H19-I19</f>
        <v>4999.6000000000004</v>
      </c>
      <c r="I43" s="97">
        <f t="shared" si="1"/>
        <v>0.37034074074074075</v>
      </c>
      <c r="J43" s="87">
        <f t="shared" si="2"/>
        <v>8500.4</v>
      </c>
      <c r="K43" s="5"/>
      <c r="L43" s="5"/>
    </row>
    <row r="44" spans="1:15" x14ac:dyDescent="0.25">
      <c r="A44" s="5"/>
      <c r="B44" s="175" t="s">
        <v>207</v>
      </c>
      <c r="C44" s="182"/>
      <c r="D44" s="165" t="s">
        <v>216</v>
      </c>
      <c r="E44" s="165"/>
      <c r="F44" s="165"/>
      <c r="G44" s="87">
        <f>E19-F19</f>
        <v>13500</v>
      </c>
      <c r="H44" s="87">
        <v>1500</v>
      </c>
      <c r="I44" s="97">
        <f t="shared" si="1"/>
        <v>0.1111111111111111</v>
      </c>
      <c r="J44" s="87">
        <f t="shared" si="2"/>
        <v>12000</v>
      </c>
      <c r="K44" s="5"/>
      <c r="L44" s="5"/>
    </row>
    <row r="45" spans="1:15" x14ac:dyDescent="0.25">
      <c r="A45" s="5"/>
      <c r="B45" s="175" t="s">
        <v>208</v>
      </c>
      <c r="C45" s="182"/>
      <c r="D45" s="165" t="s">
        <v>217</v>
      </c>
      <c r="E45" s="165"/>
      <c r="F45" s="165"/>
      <c r="G45" s="87">
        <f>E20-F20</f>
        <v>18000</v>
      </c>
      <c r="H45" s="87">
        <v>10000</v>
      </c>
      <c r="I45" s="97">
        <f t="shared" si="1"/>
        <v>0.55555555555555558</v>
      </c>
      <c r="J45" s="87">
        <f t="shared" si="2"/>
        <v>8000</v>
      </c>
      <c r="K45" s="5"/>
      <c r="L45" s="5"/>
    </row>
    <row r="46" spans="1:15" x14ac:dyDescent="0.25">
      <c r="A46" s="5"/>
      <c r="B46" s="175" t="s">
        <v>208</v>
      </c>
      <c r="C46" s="182"/>
      <c r="D46" s="165" t="s">
        <v>218</v>
      </c>
      <c r="E46" s="165"/>
      <c r="F46" s="165"/>
      <c r="G46" s="87">
        <f>E20-F20</f>
        <v>18000</v>
      </c>
      <c r="H46" s="87">
        <v>5000</v>
      </c>
      <c r="I46" s="97">
        <f t="shared" si="1"/>
        <v>0.27777777777777779</v>
      </c>
      <c r="J46" s="87">
        <f t="shared" si="2"/>
        <v>13000</v>
      </c>
      <c r="K46" s="5"/>
      <c r="L46" s="5"/>
    </row>
    <row r="47" spans="1:15" x14ac:dyDescent="0.25">
      <c r="A47" s="5"/>
      <c r="B47" s="5"/>
      <c r="C47" s="5"/>
      <c r="D47" s="5"/>
      <c r="E47" s="5"/>
      <c r="F47" s="5"/>
      <c r="G47" s="5"/>
      <c r="H47" s="6"/>
      <c r="I47" s="6"/>
      <c r="J47" s="7"/>
      <c r="K47" s="5"/>
      <c r="L47" s="5"/>
    </row>
    <row r="48" spans="1:15" x14ac:dyDescent="0.25">
      <c r="A48" s="5"/>
      <c r="B48" s="5" t="s">
        <v>90</v>
      </c>
      <c r="C48" s="5"/>
      <c r="D48" s="5"/>
      <c r="E48" s="5"/>
      <c r="F48" s="5"/>
      <c r="G48" s="5"/>
      <c r="H48" s="6"/>
      <c r="I48" s="6"/>
      <c r="J48" s="7"/>
      <c r="K48" s="5"/>
      <c r="L48" s="5"/>
    </row>
    <row r="49" spans="1:12" x14ac:dyDescent="0.25">
      <c r="A49" s="5"/>
      <c r="B49" s="14"/>
      <c r="C49" s="15"/>
      <c r="D49" s="15"/>
      <c r="E49" s="15"/>
      <c r="F49" s="15"/>
      <c r="G49" s="15"/>
      <c r="H49" s="18"/>
      <c r="I49" s="18"/>
      <c r="J49" s="57"/>
      <c r="K49" s="36"/>
      <c r="L49" s="5"/>
    </row>
    <row r="50" spans="1:12" x14ac:dyDescent="0.25">
      <c r="A50" s="5"/>
      <c r="B50" s="5"/>
      <c r="C50" s="5"/>
      <c r="D50" s="5"/>
      <c r="E50" s="5"/>
      <c r="F50" s="5"/>
      <c r="G50" s="5"/>
      <c r="H50" s="6"/>
      <c r="I50" s="6"/>
      <c r="J50" s="7"/>
      <c r="K50" s="5"/>
      <c r="L50" s="5"/>
    </row>
    <row r="51" spans="1:12" x14ac:dyDescent="0.25">
      <c r="A51" s="5"/>
      <c r="B51" s="91" t="s">
        <v>12</v>
      </c>
      <c r="C51" s="86"/>
      <c r="D51" s="5"/>
      <c r="E51" s="5"/>
      <c r="F51" s="5"/>
      <c r="G51" s="5"/>
      <c r="H51" s="108" t="s">
        <v>210</v>
      </c>
      <c r="I51" s="6"/>
      <c r="J51" s="7"/>
      <c r="K51" s="5"/>
      <c r="L51" s="5"/>
    </row>
    <row r="52" spans="1:12" x14ac:dyDescent="0.25">
      <c r="A52" s="5"/>
      <c r="B52" s="5"/>
      <c r="C52" s="5"/>
      <c r="D52" s="5"/>
      <c r="E52" s="5"/>
      <c r="F52" s="5"/>
      <c r="G52" s="5"/>
      <c r="H52" s="6"/>
      <c r="I52" s="6"/>
      <c r="J52" s="7"/>
      <c r="K52" s="5"/>
      <c r="L52" s="5"/>
    </row>
  </sheetData>
  <mergeCells count="31">
    <mergeCell ref="F6:G6"/>
    <mergeCell ref="B16:D17"/>
    <mergeCell ref="I16:I17"/>
    <mergeCell ref="G11:K11"/>
    <mergeCell ref="B11:F11"/>
    <mergeCell ref="E8:G8"/>
    <mergeCell ref="B8:C8"/>
    <mergeCell ref="E16:G16"/>
    <mergeCell ref="F32:G32"/>
    <mergeCell ref="B37:F37"/>
    <mergeCell ref="G37:K37"/>
    <mergeCell ref="H16:H17"/>
    <mergeCell ref="B20:D20"/>
    <mergeCell ref="B18:D18"/>
    <mergeCell ref="B19:D19"/>
    <mergeCell ref="B34:C34"/>
    <mergeCell ref="E34:G34"/>
    <mergeCell ref="D40:F40"/>
    <mergeCell ref="B40:C40"/>
    <mergeCell ref="D46:F46"/>
    <mergeCell ref="B44:C44"/>
    <mergeCell ref="B45:C45"/>
    <mergeCell ref="B46:C46"/>
    <mergeCell ref="D41:F41"/>
    <mergeCell ref="D42:F42"/>
    <mergeCell ref="D43:F43"/>
    <mergeCell ref="D44:F44"/>
    <mergeCell ref="B41:C41"/>
    <mergeCell ref="B42:C42"/>
    <mergeCell ref="B43:C43"/>
    <mergeCell ref="D45:F4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N20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1.140625" customWidth="1"/>
    <col min="3" max="3" width="10.85546875" customWidth="1"/>
    <col min="4" max="4" width="12.7109375" customWidth="1"/>
    <col min="5" max="5" width="10.7109375" bestFit="1" customWidth="1"/>
    <col min="6" max="7" width="13.28515625" bestFit="1" customWidth="1"/>
    <col min="8" max="8" width="14.140625" style="43" bestFit="1" customWidth="1"/>
    <col min="9" max="9" width="12.7109375" style="43" customWidth="1"/>
    <col min="10" max="10" width="12.7109375" style="45" customWidth="1"/>
    <col min="11" max="11" width="10.140625" bestFit="1" customWidth="1"/>
    <col min="12" max="12" width="9.140625" customWidth="1"/>
  </cols>
  <sheetData>
    <row r="1" spans="1:14" ht="21" x14ac:dyDescent="0.35">
      <c r="A1" s="1" t="s">
        <v>237</v>
      </c>
      <c r="B1" s="1"/>
    </row>
    <row r="2" spans="1:14" s="23" customFormat="1" x14ac:dyDescent="0.25">
      <c r="A2"/>
      <c r="B2"/>
      <c r="C2"/>
      <c r="D2"/>
      <c r="E2"/>
      <c r="F2"/>
      <c r="G2"/>
      <c r="H2" s="43"/>
      <c r="I2" s="43"/>
      <c r="J2" s="45"/>
      <c r="K2"/>
      <c r="L2"/>
      <c r="M2"/>
      <c r="N2"/>
    </row>
    <row r="3" spans="1:14" s="23" customFormat="1" x14ac:dyDescent="0.25">
      <c r="A3"/>
      <c r="B3"/>
      <c r="C3"/>
      <c r="D3"/>
      <c r="E3"/>
      <c r="F3"/>
      <c r="G3"/>
      <c r="H3" s="43"/>
      <c r="I3" s="43"/>
      <c r="J3" s="45"/>
      <c r="K3"/>
      <c r="L3"/>
      <c r="M3"/>
      <c r="N3"/>
    </row>
    <row r="4" spans="1:14" s="23" customFormat="1" x14ac:dyDescent="0.25">
      <c r="A4"/>
      <c r="B4"/>
      <c r="C4"/>
      <c r="D4"/>
      <c r="E4"/>
      <c r="F4"/>
      <c r="G4"/>
      <c r="H4" s="43"/>
      <c r="I4" s="43"/>
      <c r="J4" s="45"/>
      <c r="K4"/>
      <c r="L4"/>
      <c r="M4"/>
      <c r="N4"/>
    </row>
    <row r="5" spans="1:14" x14ac:dyDescent="0.25">
      <c r="A5" s="5"/>
      <c r="B5" s="5"/>
      <c r="C5" s="5"/>
      <c r="D5" s="5"/>
      <c r="E5" s="5"/>
      <c r="F5" s="5"/>
      <c r="G5" s="5"/>
      <c r="H5" s="6"/>
      <c r="I5" s="6"/>
      <c r="J5" s="7"/>
      <c r="K5" s="5"/>
      <c r="L5" s="5"/>
      <c r="N5" s="75" t="s">
        <v>239</v>
      </c>
    </row>
    <row r="6" spans="1:14" s="38" customFormat="1" ht="18.75" x14ac:dyDescent="0.25">
      <c r="A6" s="37"/>
      <c r="B6" s="63" t="s">
        <v>237</v>
      </c>
      <c r="C6" s="37"/>
      <c r="D6" s="7" t="s">
        <v>280</v>
      </c>
      <c r="E6" s="109" t="s">
        <v>281</v>
      </c>
      <c r="F6" s="5"/>
      <c r="G6" s="5"/>
      <c r="H6" s="7"/>
      <c r="I6" s="13">
        <v>121</v>
      </c>
      <c r="J6" s="7" t="s">
        <v>32</v>
      </c>
      <c r="K6" s="110">
        <v>43101</v>
      </c>
      <c r="L6" s="5"/>
      <c r="N6" s="75"/>
    </row>
    <row r="7" spans="1:14" x14ac:dyDescent="0.25">
      <c r="A7" s="5"/>
      <c r="B7" s="5"/>
      <c r="C7" s="5"/>
      <c r="D7" s="5"/>
      <c r="E7" s="5"/>
      <c r="F7" s="5"/>
      <c r="G7" s="5"/>
      <c r="H7" s="6"/>
      <c r="I7" s="6"/>
      <c r="J7" s="6"/>
      <c r="K7" s="6"/>
      <c r="L7" s="6"/>
      <c r="N7" s="77" t="s">
        <v>119</v>
      </c>
    </row>
    <row r="8" spans="1:14" x14ac:dyDescent="0.25">
      <c r="A8" s="5"/>
      <c r="B8" s="5"/>
      <c r="C8" s="5"/>
      <c r="D8" s="5"/>
      <c r="E8" s="5"/>
      <c r="F8" s="5"/>
      <c r="G8" s="5"/>
      <c r="H8" s="6"/>
      <c r="I8" s="6"/>
      <c r="J8" s="7"/>
      <c r="K8" s="5"/>
      <c r="L8" s="5"/>
      <c r="N8" s="71" t="s">
        <v>240</v>
      </c>
    </row>
    <row r="9" spans="1:14" x14ac:dyDescent="0.25">
      <c r="A9" s="5"/>
      <c r="B9" s="100" t="s">
        <v>71</v>
      </c>
      <c r="C9" s="17"/>
      <c r="D9" s="93" t="s">
        <v>72</v>
      </c>
      <c r="E9" s="16"/>
      <c r="F9" s="100" t="s">
        <v>73</v>
      </c>
      <c r="G9" s="6"/>
      <c r="H9" s="93" t="s">
        <v>74</v>
      </c>
      <c r="I9" s="6"/>
      <c r="J9" s="7"/>
      <c r="K9" s="5"/>
      <c r="L9" s="5"/>
      <c r="N9" s="75" t="s">
        <v>241</v>
      </c>
    </row>
    <row r="10" spans="1:14" ht="15" customHeight="1" x14ac:dyDescent="0.25">
      <c r="A10" s="5"/>
      <c r="B10" s="5"/>
      <c r="C10" s="5"/>
      <c r="D10" s="5"/>
      <c r="E10" s="5"/>
      <c r="F10" s="5"/>
      <c r="G10" s="5"/>
      <c r="H10" s="6"/>
      <c r="I10" s="6"/>
      <c r="J10" s="7"/>
      <c r="K10" s="5"/>
      <c r="L10" s="5"/>
    </row>
    <row r="11" spans="1:14" x14ac:dyDescent="0.25">
      <c r="A11" s="5"/>
      <c r="B11" s="141" t="s">
        <v>63</v>
      </c>
      <c r="C11" s="142"/>
      <c r="D11" s="143"/>
      <c r="E11" s="92" t="s">
        <v>81</v>
      </c>
      <c r="F11" s="92" t="s">
        <v>82</v>
      </c>
      <c r="G11" s="90" t="s">
        <v>95</v>
      </c>
      <c r="H11" s="6"/>
      <c r="I11" s="6"/>
      <c r="J11" s="7"/>
      <c r="K11" s="5"/>
      <c r="L11" s="5"/>
      <c r="N11" s="75" t="s">
        <v>267</v>
      </c>
    </row>
    <row r="12" spans="1:14" x14ac:dyDescent="0.25">
      <c r="A12" s="5"/>
      <c r="B12" s="177" t="s">
        <v>206</v>
      </c>
      <c r="C12" s="178"/>
      <c r="D12" s="179"/>
      <c r="E12" s="22">
        <v>10000</v>
      </c>
      <c r="F12" s="24"/>
      <c r="G12" s="99"/>
      <c r="H12" s="6"/>
      <c r="I12" s="6"/>
      <c r="J12" s="7"/>
      <c r="K12" s="5"/>
      <c r="L12" s="5"/>
      <c r="N12" s="75" t="s">
        <v>282</v>
      </c>
    </row>
    <row r="13" spans="1:14" x14ac:dyDescent="0.25">
      <c r="A13" s="5"/>
      <c r="B13" s="177" t="s">
        <v>207</v>
      </c>
      <c r="C13" s="178"/>
      <c r="D13" s="179"/>
      <c r="E13" s="22">
        <v>20000</v>
      </c>
      <c r="F13" s="24"/>
      <c r="G13" s="99"/>
      <c r="H13" s="6"/>
      <c r="I13" s="6"/>
      <c r="J13" s="7"/>
      <c r="K13" s="5"/>
      <c r="L13" s="5"/>
      <c r="N13" s="75" t="s">
        <v>285</v>
      </c>
    </row>
    <row r="14" spans="1:14" x14ac:dyDescent="0.25">
      <c r="A14" s="5"/>
      <c r="B14" s="177" t="s">
        <v>208</v>
      </c>
      <c r="C14" s="178"/>
      <c r="D14" s="179"/>
      <c r="E14" s="22">
        <v>30000</v>
      </c>
      <c r="F14" s="24"/>
      <c r="G14" s="99"/>
      <c r="H14" s="6"/>
      <c r="I14" s="6"/>
      <c r="J14" s="7"/>
      <c r="K14" s="5"/>
      <c r="L14" s="5"/>
      <c r="N14" t="s">
        <v>283</v>
      </c>
    </row>
    <row r="15" spans="1:14" x14ac:dyDescent="0.25">
      <c r="A15" s="5"/>
      <c r="B15" s="5"/>
      <c r="C15" s="5"/>
      <c r="D15" s="5"/>
      <c r="E15" s="5"/>
      <c r="F15" s="5"/>
      <c r="G15" s="5"/>
      <c r="H15" s="6"/>
      <c r="I15" s="6"/>
      <c r="J15" s="7"/>
      <c r="K15" s="5"/>
      <c r="L15" s="5"/>
    </row>
    <row r="16" spans="1:14" x14ac:dyDescent="0.25">
      <c r="A16" s="5"/>
      <c r="B16" s="5" t="s">
        <v>90</v>
      </c>
      <c r="C16" s="5"/>
      <c r="D16" s="5"/>
      <c r="E16" s="5"/>
      <c r="F16" s="5"/>
      <c r="G16" s="5"/>
      <c r="H16" s="6"/>
      <c r="I16" s="6"/>
      <c r="J16" s="7"/>
      <c r="K16" s="5"/>
      <c r="L16" s="5"/>
    </row>
    <row r="17" spans="1:12" x14ac:dyDescent="0.25">
      <c r="A17" s="5"/>
      <c r="B17" s="14"/>
      <c r="C17" s="15"/>
      <c r="D17" s="15"/>
      <c r="E17" s="15"/>
      <c r="F17" s="15"/>
      <c r="G17" s="15"/>
      <c r="H17" s="18"/>
      <c r="I17" s="18"/>
      <c r="J17" s="57"/>
      <c r="K17" s="36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6"/>
      <c r="I18" s="6"/>
      <c r="J18" s="7"/>
      <c r="K18" s="5"/>
      <c r="L18" s="5"/>
    </row>
    <row r="19" spans="1:12" x14ac:dyDescent="0.25">
      <c r="A19" s="5"/>
      <c r="B19" s="91" t="s">
        <v>12</v>
      </c>
      <c r="C19" s="86"/>
      <c r="D19" s="5"/>
      <c r="E19" s="5"/>
      <c r="F19" s="5"/>
      <c r="G19" s="91" t="s">
        <v>284</v>
      </c>
      <c r="H19" s="6"/>
      <c r="I19" s="6"/>
      <c r="J19" s="7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6"/>
      <c r="I20" s="6"/>
      <c r="J20" s="7"/>
      <c r="K20" s="5"/>
      <c r="L20" s="5"/>
    </row>
  </sheetData>
  <mergeCells count="4">
    <mergeCell ref="B12:D12"/>
    <mergeCell ref="B13:D13"/>
    <mergeCell ref="B14:D14"/>
    <mergeCell ref="B11:D1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56"/>
  <sheetViews>
    <sheetView showGridLines="0" workbookViewId="0">
      <pane ySplit="1" topLeftCell="A29" activePane="bottomLeft" state="frozen"/>
      <selection pane="bottomLeft"/>
    </sheetView>
  </sheetViews>
  <sheetFormatPr defaultRowHeight="15" x14ac:dyDescent="0.25"/>
  <cols>
    <col min="2" max="2" width="11.140625" customWidth="1"/>
    <col min="3" max="3" width="10.85546875" customWidth="1"/>
    <col min="4" max="4" width="12.7109375" customWidth="1"/>
    <col min="5" max="5" width="10.7109375" bestFit="1" customWidth="1"/>
    <col min="6" max="6" width="13.28515625" bestFit="1" customWidth="1"/>
    <col min="7" max="7" width="14.140625" bestFit="1" customWidth="1"/>
    <col min="8" max="8" width="14.140625" style="43" bestFit="1" customWidth="1"/>
    <col min="9" max="9" width="12.7109375" style="43" customWidth="1"/>
    <col min="10" max="10" width="12.7109375" style="45" customWidth="1"/>
    <col min="11" max="11" width="13.28515625" bestFit="1" customWidth="1"/>
    <col min="12" max="12" width="9.140625" customWidth="1"/>
  </cols>
  <sheetData>
    <row r="1" spans="1:14" ht="21" x14ac:dyDescent="0.35">
      <c r="A1" s="1" t="s">
        <v>246</v>
      </c>
      <c r="B1" s="1"/>
    </row>
    <row r="2" spans="1:14" s="23" customFormat="1" x14ac:dyDescent="0.25">
      <c r="A2"/>
      <c r="B2"/>
      <c r="C2"/>
      <c r="D2"/>
      <c r="E2"/>
      <c r="F2"/>
      <c r="G2"/>
      <c r="H2" s="43"/>
      <c r="I2" s="43"/>
      <c r="J2" s="45"/>
      <c r="K2"/>
      <c r="L2"/>
      <c r="M2"/>
      <c r="N2"/>
    </row>
    <row r="3" spans="1:14" s="23" customFormat="1" x14ac:dyDescent="0.25">
      <c r="A3" t="s">
        <v>252</v>
      </c>
      <c r="B3"/>
      <c r="C3"/>
      <c r="D3"/>
      <c r="E3"/>
      <c r="F3"/>
      <c r="G3"/>
      <c r="H3" s="43"/>
      <c r="I3" s="43"/>
      <c r="J3" s="45"/>
      <c r="K3"/>
      <c r="L3"/>
      <c r="M3"/>
      <c r="N3"/>
    </row>
    <row r="4" spans="1:14" s="23" customFormat="1" x14ac:dyDescent="0.25">
      <c r="A4"/>
      <c r="B4"/>
      <c r="C4"/>
      <c r="D4"/>
      <c r="E4"/>
      <c r="F4"/>
      <c r="G4"/>
      <c r="H4" s="43"/>
      <c r="I4" s="43"/>
      <c r="J4" s="45"/>
      <c r="K4"/>
      <c r="L4"/>
      <c r="M4"/>
      <c r="N4"/>
    </row>
    <row r="5" spans="1:14" x14ac:dyDescent="0.25">
      <c r="A5" s="5"/>
      <c r="B5" s="5"/>
      <c r="C5" s="5"/>
      <c r="D5" s="5"/>
      <c r="E5" s="5"/>
      <c r="F5" s="5"/>
      <c r="G5" s="5"/>
      <c r="H5" s="6"/>
      <c r="I5" s="6"/>
      <c r="J5" s="7"/>
      <c r="K5" s="5"/>
      <c r="L5" s="5"/>
      <c r="N5" s="75" t="s">
        <v>287</v>
      </c>
    </row>
    <row r="6" spans="1:14" s="38" customFormat="1" ht="18.75" x14ac:dyDescent="0.25">
      <c r="A6" s="37"/>
      <c r="B6" s="63" t="s">
        <v>246</v>
      </c>
      <c r="C6" s="37"/>
      <c r="D6" s="37"/>
      <c r="E6" s="5"/>
      <c r="F6" s="5"/>
      <c r="G6" s="5"/>
      <c r="H6" s="7"/>
      <c r="I6" s="13">
        <v>121</v>
      </c>
      <c r="J6" s="7" t="s">
        <v>32</v>
      </c>
      <c r="K6" s="110">
        <v>43101</v>
      </c>
      <c r="L6" s="5"/>
      <c r="N6" s="75" t="s">
        <v>260</v>
      </c>
    </row>
    <row r="7" spans="1:14" x14ac:dyDescent="0.25">
      <c r="A7" s="5"/>
      <c r="B7" s="5"/>
      <c r="C7" s="5"/>
      <c r="D7" s="5"/>
      <c r="E7" s="5"/>
      <c r="F7" s="5"/>
      <c r="G7" s="5"/>
      <c r="H7" s="6"/>
      <c r="I7" s="6"/>
      <c r="J7" s="6"/>
      <c r="K7" s="6"/>
      <c r="L7" s="6"/>
      <c r="N7" s="76" t="s">
        <v>117</v>
      </c>
    </row>
    <row r="8" spans="1:14" x14ac:dyDescent="0.25">
      <c r="A8" s="5"/>
      <c r="B8" s="130" t="s">
        <v>33</v>
      </c>
      <c r="C8" s="130"/>
      <c r="D8" s="130" t="s">
        <v>34</v>
      </c>
      <c r="E8" s="130"/>
      <c r="F8" s="130" t="s">
        <v>104</v>
      </c>
      <c r="G8" s="130"/>
      <c r="H8" s="6"/>
      <c r="I8" s="6"/>
      <c r="J8" s="6"/>
      <c r="K8" s="6"/>
      <c r="L8" s="6"/>
      <c r="N8" s="76"/>
    </row>
    <row r="9" spans="1:14" x14ac:dyDescent="0.25">
      <c r="A9" s="5"/>
      <c r="B9" s="141" t="s">
        <v>259</v>
      </c>
      <c r="C9" s="142"/>
      <c r="D9" s="141" t="s">
        <v>35</v>
      </c>
      <c r="E9" s="142"/>
      <c r="F9" s="154" t="s">
        <v>37</v>
      </c>
      <c r="G9" s="156"/>
      <c r="H9" s="6"/>
      <c r="I9" s="6"/>
      <c r="J9" s="6"/>
      <c r="K9" s="6"/>
      <c r="L9" s="6"/>
      <c r="N9" s="77" t="s">
        <v>119</v>
      </c>
    </row>
    <row r="10" spans="1:14" ht="15" customHeight="1" x14ac:dyDescent="0.25">
      <c r="A10" s="5"/>
      <c r="B10" s="5"/>
      <c r="C10" s="5"/>
      <c r="D10" s="5"/>
      <c r="E10" s="5"/>
      <c r="F10" s="5"/>
      <c r="G10" s="5"/>
      <c r="H10" s="6"/>
      <c r="I10" s="6"/>
      <c r="J10" s="6"/>
      <c r="K10" s="6"/>
      <c r="L10" s="6"/>
      <c r="N10" s="71" t="s">
        <v>240</v>
      </c>
    </row>
    <row r="11" spans="1:14" x14ac:dyDescent="0.25">
      <c r="A11" s="5"/>
      <c r="B11" s="5"/>
      <c r="C11" s="5"/>
      <c r="D11" s="5"/>
      <c r="E11" s="5"/>
      <c r="F11" s="5"/>
      <c r="G11" s="5"/>
      <c r="H11" s="6"/>
      <c r="I11" s="6"/>
      <c r="J11" s="6"/>
      <c r="K11" s="6"/>
      <c r="L11" s="6"/>
      <c r="N11" s="75" t="s">
        <v>222</v>
      </c>
    </row>
    <row r="12" spans="1:14" x14ac:dyDescent="0.25">
      <c r="A12" s="5"/>
      <c r="B12" s="5"/>
      <c r="C12" s="5"/>
      <c r="D12" s="5"/>
      <c r="E12" s="5"/>
      <c r="F12" s="5"/>
      <c r="G12" s="5"/>
      <c r="H12" s="6"/>
      <c r="I12" s="6"/>
      <c r="J12" s="6"/>
      <c r="K12" s="6"/>
      <c r="L12" s="6"/>
    </row>
    <row r="13" spans="1:14" x14ac:dyDescent="0.25">
      <c r="A13" s="5"/>
      <c r="B13" s="159" t="s">
        <v>248</v>
      </c>
      <c r="C13" s="160"/>
      <c r="D13" s="160"/>
      <c r="E13" s="160"/>
      <c r="F13" s="161"/>
      <c r="G13" s="157" t="s">
        <v>286</v>
      </c>
      <c r="H13" s="153"/>
      <c r="I13" s="153"/>
      <c r="J13" s="153"/>
      <c r="K13" s="158"/>
      <c r="L13" s="5"/>
      <c r="N13" s="75" t="s">
        <v>249</v>
      </c>
    </row>
    <row r="14" spans="1:14" x14ac:dyDescent="0.25">
      <c r="A14" s="5"/>
      <c r="B14" s="5"/>
      <c r="C14" s="5"/>
      <c r="D14" s="5"/>
      <c r="E14" s="5"/>
      <c r="F14" s="5"/>
      <c r="G14" s="5"/>
      <c r="H14" s="6"/>
      <c r="I14" s="6"/>
      <c r="J14" s="7"/>
      <c r="K14" s="5"/>
      <c r="L14" s="5"/>
      <c r="N14" s="75" t="s">
        <v>250</v>
      </c>
    </row>
    <row r="15" spans="1:14" x14ac:dyDescent="0.25">
      <c r="A15" s="5"/>
      <c r="B15" s="5"/>
      <c r="C15" s="5"/>
      <c r="D15" s="5"/>
      <c r="E15" s="5"/>
      <c r="F15" s="5"/>
      <c r="G15" s="5"/>
      <c r="H15" s="6"/>
      <c r="I15" s="6"/>
      <c r="J15" s="7"/>
      <c r="K15" s="5"/>
      <c r="L15" s="5"/>
      <c r="N15" s="75" t="s">
        <v>251</v>
      </c>
    </row>
    <row r="16" spans="1:14" x14ac:dyDescent="0.25">
      <c r="A16" s="5"/>
      <c r="B16" s="100" t="s">
        <v>71</v>
      </c>
      <c r="C16" s="17"/>
      <c r="D16" s="93" t="s">
        <v>72</v>
      </c>
      <c r="E16" s="16"/>
      <c r="F16" s="100" t="s">
        <v>73</v>
      </c>
      <c r="G16" s="6"/>
      <c r="H16" s="93" t="s">
        <v>74</v>
      </c>
      <c r="I16" s="6"/>
      <c r="J16" s="7"/>
      <c r="K16" s="5"/>
      <c r="L16" s="5"/>
      <c r="N16" s="75" t="s">
        <v>242</v>
      </c>
    </row>
    <row r="17" spans="1:12" x14ac:dyDescent="0.25">
      <c r="A17" s="5"/>
      <c r="B17" s="5"/>
      <c r="C17" s="5"/>
      <c r="D17" s="5"/>
      <c r="E17" s="5"/>
      <c r="F17" s="5"/>
      <c r="G17" s="5"/>
      <c r="H17" s="6"/>
      <c r="I17" s="6"/>
      <c r="J17" s="7"/>
      <c r="K17" s="5"/>
      <c r="L17" s="5"/>
    </row>
    <row r="18" spans="1:12" x14ac:dyDescent="0.25">
      <c r="A18" s="5"/>
      <c r="B18" s="167" t="s">
        <v>66</v>
      </c>
      <c r="C18" s="167"/>
      <c r="D18" s="167"/>
      <c r="E18" s="167" t="s">
        <v>11</v>
      </c>
      <c r="F18" s="166" t="s">
        <v>247</v>
      </c>
      <c r="G18" s="167"/>
      <c r="H18" s="167" t="s">
        <v>95</v>
      </c>
      <c r="I18" s="6"/>
      <c r="J18" s="7"/>
      <c r="K18" s="5"/>
      <c r="L18" s="5"/>
    </row>
    <row r="19" spans="1:12" x14ac:dyDescent="0.25">
      <c r="A19" s="5"/>
      <c r="B19" s="167"/>
      <c r="C19" s="167"/>
      <c r="D19" s="167"/>
      <c r="E19" s="167"/>
      <c r="F19" s="92" t="s">
        <v>81</v>
      </c>
      <c r="G19" s="13" t="s">
        <v>82</v>
      </c>
      <c r="H19" s="167"/>
      <c r="I19" s="6"/>
      <c r="J19" s="7"/>
      <c r="K19" s="5"/>
      <c r="L19" s="5"/>
    </row>
    <row r="20" spans="1:12" x14ac:dyDescent="0.25">
      <c r="A20" s="5"/>
      <c r="B20" s="177" t="s">
        <v>206</v>
      </c>
      <c r="C20" s="178"/>
      <c r="D20" s="179"/>
      <c r="E20" s="22">
        <v>10000</v>
      </c>
      <c r="F20" s="25">
        <v>0.01</v>
      </c>
      <c r="G20" s="101">
        <v>1.4999999999999999E-2</v>
      </c>
      <c r="H20" s="99" t="s">
        <v>152</v>
      </c>
      <c r="I20" s="6"/>
      <c r="J20" s="7"/>
      <c r="K20" s="5"/>
      <c r="L20" s="5"/>
    </row>
    <row r="21" spans="1:12" x14ac:dyDescent="0.25">
      <c r="A21" s="5"/>
      <c r="B21" s="177" t="s">
        <v>207</v>
      </c>
      <c r="C21" s="178"/>
      <c r="D21" s="179"/>
      <c r="E21" s="22">
        <v>20000</v>
      </c>
      <c r="F21" s="25">
        <v>0.01</v>
      </c>
      <c r="G21" s="101">
        <v>1.4999999999999999E-2</v>
      </c>
      <c r="H21" s="99" t="s">
        <v>238</v>
      </c>
      <c r="I21" s="6"/>
      <c r="J21" s="7"/>
      <c r="K21" s="5"/>
      <c r="L21" s="5"/>
    </row>
    <row r="22" spans="1:12" x14ac:dyDescent="0.25">
      <c r="A22" s="5"/>
      <c r="B22" s="177" t="s">
        <v>208</v>
      </c>
      <c r="C22" s="178"/>
      <c r="D22" s="179"/>
      <c r="E22" s="22">
        <v>30000</v>
      </c>
      <c r="F22" s="25">
        <v>0.1</v>
      </c>
      <c r="G22" s="101">
        <v>0.2</v>
      </c>
      <c r="H22" s="99" t="s">
        <v>153</v>
      </c>
      <c r="I22" s="6"/>
      <c r="J22" s="7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6"/>
      <c r="I23" s="6"/>
      <c r="J23" s="7"/>
      <c r="K23" s="5"/>
      <c r="L23" s="5"/>
    </row>
    <row r="24" spans="1:12" x14ac:dyDescent="0.25">
      <c r="A24" s="5"/>
      <c r="B24" s="5" t="s">
        <v>90</v>
      </c>
      <c r="C24" s="5"/>
      <c r="D24" s="5"/>
      <c r="E24" s="5"/>
      <c r="F24" s="5"/>
      <c r="G24" s="5"/>
      <c r="H24" s="6"/>
      <c r="I24" s="6"/>
      <c r="J24" s="7"/>
      <c r="K24" s="5"/>
      <c r="L24" s="5"/>
    </row>
    <row r="25" spans="1:12" x14ac:dyDescent="0.25">
      <c r="A25" s="5"/>
      <c r="B25" s="14"/>
      <c r="C25" s="15"/>
      <c r="D25" s="15"/>
      <c r="E25" s="15"/>
      <c r="F25" s="15"/>
      <c r="G25" s="15"/>
      <c r="H25" s="18"/>
      <c r="I25" s="18"/>
      <c r="J25" s="57"/>
      <c r="K25" s="36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6"/>
      <c r="I26" s="6"/>
      <c r="J26" s="7"/>
      <c r="K26" s="5"/>
      <c r="L26" s="5"/>
    </row>
    <row r="27" spans="1:12" x14ac:dyDescent="0.25">
      <c r="A27" s="5"/>
      <c r="B27" s="91" t="s">
        <v>12</v>
      </c>
      <c r="C27" s="86"/>
      <c r="D27" s="5"/>
      <c r="E27" s="5"/>
      <c r="F27" s="5"/>
      <c r="G27" s="5"/>
      <c r="H27" s="6"/>
      <c r="I27" s="6"/>
      <c r="J27" s="7"/>
      <c r="K27" s="5"/>
      <c r="L27" s="5"/>
    </row>
    <row r="28" spans="1:12" x14ac:dyDescent="0.25">
      <c r="A28" s="5"/>
      <c r="B28" s="5"/>
      <c r="C28" s="5"/>
      <c r="D28" s="5"/>
      <c r="E28" s="5"/>
      <c r="F28" s="5"/>
      <c r="G28" s="5"/>
      <c r="H28" s="6"/>
      <c r="I28" s="6"/>
      <c r="J28" s="7"/>
      <c r="K28" s="5"/>
      <c r="L28" s="5"/>
    </row>
    <row r="31" spans="1:12" x14ac:dyDescent="0.25">
      <c r="A31" t="s">
        <v>253</v>
      </c>
    </row>
    <row r="33" spans="1:14" x14ac:dyDescent="0.25">
      <c r="A33" s="5"/>
      <c r="B33" s="5"/>
      <c r="C33" s="5"/>
      <c r="D33" s="5"/>
      <c r="E33" s="5"/>
      <c r="F33" s="5"/>
      <c r="G33" s="5"/>
      <c r="H33" s="6"/>
      <c r="I33" s="6"/>
      <c r="J33" s="7"/>
      <c r="K33" s="5"/>
      <c r="L33" s="5"/>
      <c r="N33" s="75" t="s">
        <v>287</v>
      </c>
    </row>
    <row r="34" spans="1:14" ht="18.75" x14ac:dyDescent="0.25">
      <c r="A34" s="37"/>
      <c r="B34" s="63" t="s">
        <v>246</v>
      </c>
      <c r="C34" s="37"/>
      <c r="D34" s="37"/>
      <c r="E34" s="5"/>
      <c r="F34" s="5"/>
      <c r="G34" s="5"/>
      <c r="H34" s="7"/>
      <c r="I34" s="13">
        <v>121</v>
      </c>
      <c r="J34" s="7" t="s">
        <v>32</v>
      </c>
      <c r="K34" s="110">
        <v>43101</v>
      </c>
      <c r="L34" s="5"/>
      <c r="N34" s="75" t="s">
        <v>260</v>
      </c>
    </row>
    <row r="35" spans="1:14" x14ac:dyDescent="0.25">
      <c r="A35" s="5"/>
      <c r="B35" s="5"/>
      <c r="C35" s="5"/>
      <c r="D35" s="5"/>
      <c r="E35" s="5"/>
      <c r="F35" s="5"/>
      <c r="G35" s="5"/>
      <c r="H35" s="6"/>
      <c r="I35" s="6"/>
      <c r="J35" s="6"/>
      <c r="K35" s="6"/>
      <c r="L35" s="6"/>
      <c r="N35" s="76" t="s">
        <v>117</v>
      </c>
    </row>
    <row r="36" spans="1:14" ht="15" customHeight="1" x14ac:dyDescent="0.25">
      <c r="A36" s="5"/>
      <c r="B36" s="130" t="s">
        <v>33</v>
      </c>
      <c r="C36" s="130"/>
      <c r="D36" s="130"/>
      <c r="E36" s="130" t="s">
        <v>34</v>
      </c>
      <c r="F36" s="130"/>
      <c r="G36" s="130"/>
      <c r="H36" s="130" t="s">
        <v>104</v>
      </c>
      <c r="I36" s="130"/>
      <c r="J36" s="130"/>
      <c r="K36" s="6"/>
      <c r="L36" s="6"/>
      <c r="N36" s="76"/>
    </row>
    <row r="37" spans="1:14" x14ac:dyDescent="0.25">
      <c r="A37" s="5"/>
      <c r="B37" s="141" t="s">
        <v>35</v>
      </c>
      <c r="C37" s="142"/>
      <c r="D37" s="143"/>
      <c r="E37" s="141" t="s">
        <v>36</v>
      </c>
      <c r="F37" s="142"/>
      <c r="G37" s="143"/>
      <c r="H37" s="154" t="s">
        <v>37</v>
      </c>
      <c r="I37" s="155"/>
      <c r="J37" s="156"/>
      <c r="K37" s="6"/>
      <c r="L37" s="6"/>
      <c r="N37" s="77" t="s">
        <v>119</v>
      </c>
    </row>
    <row r="38" spans="1:14" x14ac:dyDescent="0.25">
      <c r="A38" s="5"/>
      <c r="B38" s="5"/>
      <c r="C38" s="5"/>
      <c r="D38" s="5"/>
      <c r="E38" s="5"/>
      <c r="F38" s="5"/>
      <c r="G38" s="5"/>
      <c r="H38" s="6"/>
      <c r="I38" s="6"/>
      <c r="J38" s="6"/>
      <c r="K38" s="6"/>
      <c r="L38" s="6"/>
      <c r="N38" s="71" t="s">
        <v>264</v>
      </c>
    </row>
    <row r="39" spans="1:14" x14ac:dyDescent="0.25">
      <c r="A39" s="5"/>
      <c r="B39" s="5"/>
      <c r="C39" s="5"/>
      <c r="D39" s="5"/>
      <c r="E39" s="5"/>
      <c r="F39" s="5"/>
      <c r="G39" s="5"/>
      <c r="H39" s="6"/>
      <c r="I39" s="6"/>
      <c r="J39" s="6"/>
      <c r="K39" s="6"/>
      <c r="L39" s="6"/>
      <c r="N39" s="75" t="s">
        <v>263</v>
      </c>
    </row>
    <row r="40" spans="1:14" x14ac:dyDescent="0.25">
      <c r="A40" s="5"/>
      <c r="B40" s="5"/>
      <c r="C40" s="5"/>
      <c r="D40" s="5"/>
      <c r="E40" s="5"/>
      <c r="F40" s="5"/>
      <c r="G40" s="5"/>
      <c r="H40" s="6"/>
      <c r="I40" s="6"/>
      <c r="J40" s="6"/>
      <c r="K40" s="6"/>
      <c r="L40" s="6"/>
      <c r="N40" s="75" t="s">
        <v>261</v>
      </c>
    </row>
    <row r="41" spans="1:14" x14ac:dyDescent="0.25">
      <c r="A41" s="5"/>
      <c r="B41" s="157" t="s">
        <v>248</v>
      </c>
      <c r="C41" s="153"/>
      <c r="D41" s="153"/>
      <c r="E41" s="153"/>
      <c r="F41" s="158"/>
      <c r="G41" s="159" t="s">
        <v>286</v>
      </c>
      <c r="H41" s="160"/>
      <c r="I41" s="160"/>
      <c r="J41" s="160"/>
      <c r="K41" s="161"/>
      <c r="L41" s="5"/>
      <c r="N41" s="75" t="s">
        <v>265</v>
      </c>
    </row>
    <row r="42" spans="1:14" x14ac:dyDescent="0.25">
      <c r="A42" s="5"/>
      <c r="B42" s="5"/>
      <c r="C42" s="5"/>
      <c r="D42" s="5"/>
      <c r="E42" s="5"/>
      <c r="F42" s="5"/>
      <c r="G42" s="5"/>
      <c r="H42" s="6"/>
      <c r="I42" s="6"/>
      <c r="J42" s="7"/>
      <c r="K42" s="5"/>
      <c r="L42" s="5"/>
      <c r="N42" s="75" t="s">
        <v>262</v>
      </c>
    </row>
    <row r="43" spans="1:14" x14ac:dyDescent="0.25">
      <c r="A43" s="5"/>
      <c r="B43" s="5"/>
      <c r="C43" s="5"/>
      <c r="D43" s="5"/>
      <c r="E43" s="5"/>
      <c r="F43" s="5"/>
      <c r="G43" s="5"/>
      <c r="H43" s="6"/>
      <c r="I43" s="6"/>
      <c r="J43" s="7"/>
      <c r="K43" s="5"/>
      <c r="L43" s="5"/>
      <c r="N43" s="75" t="s">
        <v>276</v>
      </c>
    </row>
    <row r="44" spans="1:14" x14ac:dyDescent="0.25">
      <c r="A44" s="5"/>
      <c r="B44" s="186" t="s">
        <v>66</v>
      </c>
      <c r="C44" s="187"/>
      <c r="D44" s="186" t="s">
        <v>63</v>
      </c>
      <c r="E44" s="188"/>
      <c r="F44" s="187"/>
      <c r="G44" s="91" t="s">
        <v>257</v>
      </c>
      <c r="H44" s="91" t="s">
        <v>258</v>
      </c>
      <c r="I44" s="92" t="s">
        <v>111</v>
      </c>
      <c r="J44" s="92" t="s">
        <v>272</v>
      </c>
      <c r="K44" s="96" t="s">
        <v>95</v>
      </c>
      <c r="L44" s="5"/>
      <c r="N44" s="106" t="s">
        <v>277</v>
      </c>
    </row>
    <row r="45" spans="1:14" x14ac:dyDescent="0.25">
      <c r="A45" s="5"/>
      <c r="B45" s="58" t="s">
        <v>206</v>
      </c>
      <c r="C45" s="59"/>
      <c r="D45" s="72" t="s">
        <v>214</v>
      </c>
      <c r="E45" s="72"/>
      <c r="F45" s="73"/>
      <c r="G45" s="94">
        <v>1</v>
      </c>
      <c r="H45" s="24">
        <f t="shared" ref="H45:H50" si="0">VLOOKUP(B45,$B$20:$E$22,4,FALSE)</f>
        <v>10000</v>
      </c>
      <c r="I45" s="22">
        <f>G45*H45</f>
        <v>10000</v>
      </c>
      <c r="J45" s="22">
        <v>2000</v>
      </c>
      <c r="K45" s="95" t="s">
        <v>152</v>
      </c>
      <c r="L45" s="5"/>
      <c r="N45" t="s">
        <v>278</v>
      </c>
    </row>
    <row r="46" spans="1:14" x14ac:dyDescent="0.25">
      <c r="A46" s="5"/>
      <c r="B46" s="58" t="s">
        <v>206</v>
      </c>
      <c r="C46" s="59"/>
      <c r="D46" s="27" t="s">
        <v>213</v>
      </c>
      <c r="E46" s="27"/>
      <c r="F46" s="28"/>
      <c r="G46" s="94">
        <v>1</v>
      </c>
      <c r="H46" s="24">
        <f t="shared" si="0"/>
        <v>10000</v>
      </c>
      <c r="I46" s="22">
        <f t="shared" ref="I46:I50" si="1">G46*H46</f>
        <v>10000</v>
      </c>
      <c r="J46" s="22">
        <v>4000</v>
      </c>
      <c r="K46" s="95" t="s">
        <v>152</v>
      </c>
      <c r="L46" s="5"/>
    </row>
    <row r="47" spans="1:14" x14ac:dyDescent="0.25">
      <c r="A47" s="5"/>
      <c r="B47" s="58" t="s">
        <v>207</v>
      </c>
      <c r="C47" s="59"/>
      <c r="D47" s="72" t="s">
        <v>216</v>
      </c>
      <c r="E47" s="72"/>
      <c r="F47" s="28"/>
      <c r="G47" s="94">
        <v>1</v>
      </c>
      <c r="H47" s="24">
        <f t="shared" si="0"/>
        <v>20000</v>
      </c>
      <c r="I47" s="22">
        <f t="shared" si="1"/>
        <v>20000</v>
      </c>
      <c r="J47" s="22"/>
      <c r="K47" s="95" t="s">
        <v>238</v>
      </c>
      <c r="L47" s="5"/>
    </row>
    <row r="48" spans="1:14" x14ac:dyDescent="0.25">
      <c r="A48" s="5"/>
      <c r="B48" s="58" t="s">
        <v>207</v>
      </c>
      <c r="C48" s="59"/>
      <c r="D48" s="27" t="s">
        <v>215</v>
      </c>
      <c r="E48" s="27"/>
      <c r="F48" s="28"/>
      <c r="G48" s="94">
        <v>1</v>
      </c>
      <c r="H48" s="24">
        <f t="shared" si="0"/>
        <v>20000</v>
      </c>
      <c r="I48" s="22">
        <f t="shared" si="1"/>
        <v>20000</v>
      </c>
      <c r="J48" s="22"/>
      <c r="K48" s="95" t="s">
        <v>238</v>
      </c>
      <c r="L48" s="5"/>
    </row>
    <row r="49" spans="1:12" x14ac:dyDescent="0.25">
      <c r="A49" s="5"/>
      <c r="B49" s="27" t="s">
        <v>208</v>
      </c>
      <c r="C49" s="28"/>
      <c r="D49" s="27" t="s">
        <v>255</v>
      </c>
      <c r="E49" s="27"/>
      <c r="F49" s="28"/>
      <c r="G49" s="94">
        <v>1</v>
      </c>
      <c r="H49" s="24">
        <f t="shared" si="0"/>
        <v>30000</v>
      </c>
      <c r="I49" s="22">
        <f t="shared" si="1"/>
        <v>30000</v>
      </c>
      <c r="J49" s="22"/>
      <c r="K49" s="95" t="s">
        <v>153</v>
      </c>
      <c r="L49" s="5"/>
    </row>
    <row r="50" spans="1:12" x14ac:dyDescent="0.25">
      <c r="A50" s="5"/>
      <c r="B50" s="27" t="s">
        <v>208</v>
      </c>
      <c r="C50" s="28"/>
      <c r="D50" s="27" t="s">
        <v>256</v>
      </c>
      <c r="E50" s="27"/>
      <c r="F50" s="28"/>
      <c r="G50" s="94">
        <v>1</v>
      </c>
      <c r="H50" s="24">
        <f t="shared" si="0"/>
        <v>30000</v>
      </c>
      <c r="I50" s="22">
        <f t="shared" si="1"/>
        <v>30000</v>
      </c>
      <c r="J50" s="22"/>
      <c r="K50" s="95" t="s">
        <v>153</v>
      </c>
      <c r="L50" s="5"/>
    </row>
    <row r="51" spans="1:12" x14ac:dyDescent="0.25">
      <c r="A51" s="5"/>
      <c r="B51" s="5"/>
      <c r="C51" s="5"/>
      <c r="D51" s="5"/>
      <c r="E51" s="5"/>
      <c r="F51" s="5"/>
      <c r="G51" s="5"/>
      <c r="H51" s="6"/>
      <c r="I51" s="6"/>
      <c r="J51" s="6"/>
      <c r="K51" s="5"/>
      <c r="L51" s="5"/>
    </row>
    <row r="52" spans="1:12" x14ac:dyDescent="0.25">
      <c r="A52" s="5"/>
      <c r="B52" s="5" t="s">
        <v>90</v>
      </c>
      <c r="C52" s="5"/>
      <c r="D52" s="5"/>
      <c r="E52" s="5"/>
      <c r="F52" s="5"/>
      <c r="G52" s="5"/>
      <c r="H52" s="6"/>
      <c r="I52" s="6"/>
      <c r="J52" s="6"/>
      <c r="K52" s="5"/>
      <c r="L52" s="5"/>
    </row>
    <row r="53" spans="1:12" x14ac:dyDescent="0.25">
      <c r="A53" s="5"/>
      <c r="B53" s="14"/>
      <c r="C53" s="15"/>
      <c r="D53" s="15"/>
      <c r="E53" s="15"/>
      <c r="F53" s="15"/>
      <c r="G53" s="15"/>
      <c r="H53" s="18"/>
      <c r="I53" s="18"/>
      <c r="J53" s="57"/>
      <c r="K53" s="36"/>
      <c r="L53" s="5"/>
    </row>
    <row r="54" spans="1:12" x14ac:dyDescent="0.25">
      <c r="A54" s="5"/>
      <c r="B54" s="5"/>
      <c r="C54" s="5"/>
      <c r="D54" s="5"/>
      <c r="E54" s="5"/>
      <c r="F54" s="5"/>
      <c r="G54" s="5"/>
      <c r="H54" s="6"/>
      <c r="I54" s="6"/>
      <c r="J54" s="7"/>
      <c r="K54" s="5"/>
      <c r="L54" s="5"/>
    </row>
    <row r="55" spans="1:12" x14ac:dyDescent="0.25">
      <c r="A55" s="5"/>
      <c r="B55" s="91" t="s">
        <v>12</v>
      </c>
      <c r="C55" s="86"/>
      <c r="D55" s="5"/>
      <c r="E55" s="5"/>
      <c r="F55" s="5"/>
      <c r="G55" s="5"/>
      <c r="H55" s="6"/>
      <c r="I55" s="6"/>
      <c r="J55" s="7"/>
      <c r="K55" s="5"/>
      <c r="L55" s="5"/>
    </row>
    <row r="56" spans="1:12" x14ac:dyDescent="0.25">
      <c r="A56" s="5"/>
      <c r="B56" s="5"/>
      <c r="C56" s="5"/>
      <c r="D56" s="5"/>
      <c r="E56" s="5"/>
      <c r="F56" s="5"/>
      <c r="G56" s="5"/>
      <c r="H56" s="6"/>
      <c r="I56" s="6"/>
      <c r="J56" s="7"/>
      <c r="K56" s="5"/>
      <c r="L56" s="5"/>
    </row>
  </sheetData>
  <mergeCells count="25">
    <mergeCell ref="F8:G8"/>
    <mergeCell ref="B36:D36"/>
    <mergeCell ref="E36:G36"/>
    <mergeCell ref="B44:C44"/>
    <mergeCell ref="D44:F44"/>
    <mergeCell ref="B37:D37"/>
    <mergeCell ref="E37:G37"/>
    <mergeCell ref="B21:D21"/>
    <mergeCell ref="B22:D22"/>
    <mergeCell ref="H37:J37"/>
    <mergeCell ref="B41:F41"/>
    <mergeCell ref="G41:K41"/>
    <mergeCell ref="H36:J36"/>
    <mergeCell ref="B8:C8"/>
    <mergeCell ref="D8:E8"/>
    <mergeCell ref="B9:C9"/>
    <mergeCell ref="D9:E9"/>
    <mergeCell ref="B13:F13"/>
    <mergeCell ref="G13:K13"/>
    <mergeCell ref="F18:G18"/>
    <mergeCell ref="H18:H19"/>
    <mergeCell ref="E18:E19"/>
    <mergeCell ref="B18:D19"/>
    <mergeCell ref="F9:G9"/>
    <mergeCell ref="B20:D2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workbookViewId="0">
      <selection activeCell="E49" sqref="E49"/>
    </sheetView>
  </sheetViews>
  <sheetFormatPr defaultRowHeight="15" x14ac:dyDescent="0.25"/>
  <cols>
    <col min="1" max="1" width="8.7109375" customWidth="1"/>
    <col min="2" max="2" width="11.5703125" customWidth="1"/>
    <col min="3" max="3" width="9.7109375" customWidth="1"/>
    <col min="4" max="4" width="11.28515625" bestFit="1" customWidth="1"/>
    <col min="5" max="5" width="11.85546875" bestFit="1" customWidth="1"/>
    <col min="6" max="9" width="8.7109375" customWidth="1"/>
    <col min="13" max="13" width="8.7109375" customWidth="1"/>
  </cols>
  <sheetData>
    <row r="1" spans="1:16" ht="21" x14ac:dyDescent="0.35">
      <c r="A1" s="1" t="s">
        <v>299</v>
      </c>
    </row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O4">
        <v>1</v>
      </c>
      <c r="P4" s="75" t="s">
        <v>300</v>
      </c>
    </row>
    <row r="5" spans="1:16" x14ac:dyDescent="0.25">
      <c r="A5" s="5"/>
      <c r="B5" s="189" t="s">
        <v>299</v>
      </c>
      <c r="C5" s="189"/>
      <c r="D5" s="5"/>
      <c r="E5" s="5"/>
      <c r="F5" s="5"/>
      <c r="G5" s="5"/>
      <c r="H5" s="6" t="s">
        <v>10</v>
      </c>
      <c r="I5" s="190"/>
      <c r="J5" s="6" t="s">
        <v>301</v>
      </c>
      <c r="K5" s="191"/>
      <c r="L5" s="192"/>
      <c r="M5" s="5"/>
      <c r="O5">
        <v>2</v>
      </c>
      <c r="P5" s="75" t="s">
        <v>302</v>
      </c>
    </row>
    <row r="6" spans="1:1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O6">
        <v>3</v>
      </c>
      <c r="P6" s="75" t="s">
        <v>303</v>
      </c>
    </row>
    <row r="7" spans="1:16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O7">
        <v>4</v>
      </c>
      <c r="P7" s="75" t="s">
        <v>304</v>
      </c>
    </row>
    <row r="8" spans="1:16" x14ac:dyDescent="0.25">
      <c r="A8" s="5"/>
      <c r="B8" s="32" t="s">
        <v>305</v>
      </c>
      <c r="C8" s="32"/>
      <c r="D8" s="32"/>
      <c r="E8" s="32"/>
      <c r="F8" s="32"/>
      <c r="G8" s="5"/>
      <c r="H8" s="32" t="s">
        <v>306</v>
      </c>
      <c r="I8" s="32"/>
      <c r="J8" s="32"/>
      <c r="K8" s="32"/>
      <c r="L8" s="32"/>
      <c r="M8" s="5"/>
      <c r="O8">
        <v>5</v>
      </c>
      <c r="P8" s="75" t="s">
        <v>307</v>
      </c>
    </row>
    <row r="9" spans="1:1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O9">
        <v>6</v>
      </c>
      <c r="P9" s="75" t="s">
        <v>308</v>
      </c>
    </row>
    <row r="10" spans="1:16" x14ac:dyDescent="0.25">
      <c r="A10" s="5"/>
      <c r="B10" s="5" t="s">
        <v>309</v>
      </c>
      <c r="C10" s="5"/>
      <c r="D10" s="186" t="s">
        <v>310</v>
      </c>
      <c r="E10" s="188"/>
      <c r="F10" s="187"/>
      <c r="G10" s="5"/>
      <c r="H10" s="5" t="s">
        <v>309</v>
      </c>
      <c r="I10" s="5"/>
      <c r="J10" s="186" t="s">
        <v>311</v>
      </c>
      <c r="K10" s="188"/>
      <c r="L10" s="187"/>
      <c r="M10" s="5"/>
      <c r="O10">
        <v>7</v>
      </c>
      <c r="P10" s="75" t="s">
        <v>312</v>
      </c>
    </row>
    <row r="11" spans="1:16" x14ac:dyDescent="0.25">
      <c r="A11" s="5"/>
      <c r="B11" s="5" t="s">
        <v>313</v>
      </c>
      <c r="C11" s="5"/>
      <c r="D11" s="186" t="s">
        <v>314</v>
      </c>
      <c r="E11" s="188"/>
      <c r="F11" s="187"/>
      <c r="G11" s="5"/>
      <c r="H11" s="5" t="s">
        <v>313</v>
      </c>
      <c r="I11" s="5"/>
      <c r="J11" s="186" t="s">
        <v>314</v>
      </c>
      <c r="K11" s="188"/>
      <c r="L11" s="187"/>
      <c r="M11" s="5"/>
      <c r="O11">
        <v>8</v>
      </c>
      <c r="P11" s="75" t="s">
        <v>315</v>
      </c>
    </row>
    <row r="12" spans="1:16" x14ac:dyDescent="0.25">
      <c r="A12" s="5"/>
      <c r="B12" s="5" t="s">
        <v>316</v>
      </c>
      <c r="C12" s="5"/>
      <c r="D12" s="186">
        <v>1111111111</v>
      </c>
      <c r="E12" s="188"/>
      <c r="F12" s="187"/>
      <c r="G12" s="5"/>
      <c r="H12" s="5" t="s">
        <v>316</v>
      </c>
      <c r="I12" s="5"/>
      <c r="J12" s="186">
        <v>1111111111</v>
      </c>
      <c r="K12" s="188"/>
      <c r="L12" s="187"/>
      <c r="M12" s="5"/>
      <c r="O12">
        <v>9</v>
      </c>
      <c r="P12" s="75" t="s">
        <v>317</v>
      </c>
    </row>
    <row r="13" spans="1:16" x14ac:dyDescent="0.25">
      <c r="A13" s="5"/>
      <c r="B13" s="5" t="s">
        <v>318</v>
      </c>
      <c r="C13" s="5"/>
      <c r="D13" s="186" t="s">
        <v>319</v>
      </c>
      <c r="E13" s="188"/>
      <c r="F13" s="187"/>
      <c r="G13" s="5"/>
      <c r="H13" s="5" t="s">
        <v>318</v>
      </c>
      <c r="I13" s="5"/>
      <c r="J13" s="186" t="s">
        <v>320</v>
      </c>
      <c r="K13" s="188"/>
      <c r="L13" s="187"/>
      <c r="M13" s="5"/>
      <c r="O13">
        <v>10</v>
      </c>
      <c r="P13" s="75" t="s">
        <v>321</v>
      </c>
    </row>
    <row r="14" spans="1:16" x14ac:dyDescent="0.25">
      <c r="A14" s="5"/>
      <c r="B14" s="5" t="s">
        <v>322</v>
      </c>
      <c r="C14" s="5"/>
      <c r="D14" s="186">
        <v>121212</v>
      </c>
      <c r="E14" s="188"/>
      <c r="F14" s="187"/>
      <c r="G14" s="5"/>
      <c r="H14" s="5" t="s">
        <v>322</v>
      </c>
      <c r="I14" s="5"/>
      <c r="J14" s="186">
        <v>212121</v>
      </c>
      <c r="K14" s="188"/>
      <c r="L14" s="187"/>
      <c r="M14" s="5"/>
      <c r="P14" s="75" t="s">
        <v>323</v>
      </c>
    </row>
    <row r="15" spans="1:16" x14ac:dyDescent="0.25">
      <c r="A15" s="5"/>
      <c r="B15" s="5" t="s">
        <v>324</v>
      </c>
      <c r="C15" s="5"/>
      <c r="D15" s="186">
        <v>1010818181</v>
      </c>
      <c r="E15" s="188"/>
      <c r="F15" s="187"/>
      <c r="G15" s="5"/>
      <c r="H15" s="5" t="s">
        <v>324</v>
      </c>
      <c r="I15" s="5"/>
      <c r="J15" s="186">
        <v>2020291919</v>
      </c>
      <c r="K15" s="188"/>
      <c r="L15" s="187"/>
      <c r="M15" s="5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P16" t="s">
        <v>325</v>
      </c>
    </row>
    <row r="17" spans="1:17" x14ac:dyDescent="0.25">
      <c r="A17" s="5"/>
      <c r="B17" s="5" t="s">
        <v>326</v>
      </c>
      <c r="C17" s="5"/>
      <c r="D17" s="191"/>
      <c r="E17" s="193"/>
      <c r="F17" s="192"/>
      <c r="G17" s="5"/>
      <c r="H17" s="5" t="s">
        <v>327</v>
      </c>
      <c r="I17" s="5"/>
      <c r="J17" s="191"/>
      <c r="K17" s="193"/>
      <c r="L17" s="192"/>
      <c r="M17" s="5"/>
      <c r="P17" t="s">
        <v>328</v>
      </c>
    </row>
    <row r="18" spans="1:17" x14ac:dyDescent="0.25">
      <c r="A18" s="5"/>
      <c r="B18" s="5" t="s">
        <v>329</v>
      </c>
      <c r="C18" s="5"/>
      <c r="D18" s="191"/>
      <c r="E18" s="193"/>
      <c r="F18" s="192"/>
      <c r="G18" s="5"/>
      <c r="H18" s="5"/>
      <c r="I18" s="5"/>
      <c r="J18" s="5"/>
      <c r="K18" s="5"/>
      <c r="L18" s="5"/>
      <c r="M18" s="5"/>
      <c r="Q18" t="s">
        <v>330</v>
      </c>
    </row>
    <row r="19" spans="1:17" x14ac:dyDescent="0.25">
      <c r="A19" s="5"/>
      <c r="B19" s="5" t="s">
        <v>331</v>
      </c>
      <c r="C19" s="5"/>
      <c r="D19" s="186"/>
      <c r="E19" s="188"/>
      <c r="F19" s="187"/>
      <c r="G19" s="5"/>
      <c r="H19" s="5"/>
      <c r="I19" s="5"/>
      <c r="J19" s="5"/>
      <c r="K19" s="5"/>
      <c r="L19" s="5"/>
      <c r="M19" s="5"/>
    </row>
    <row r="20" spans="1:17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7" x14ac:dyDescent="0.25">
      <c r="A21" s="5"/>
      <c r="B21" s="5" t="s">
        <v>332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7" x14ac:dyDescent="0.25">
      <c r="A22" s="5"/>
      <c r="B22" s="194"/>
      <c r="C22" s="195"/>
      <c r="D22" s="195"/>
      <c r="E22" s="195"/>
      <c r="F22" s="195"/>
      <c r="G22" s="195"/>
      <c r="H22" s="195"/>
      <c r="I22" s="195"/>
      <c r="J22" s="195"/>
      <c r="K22" s="195"/>
      <c r="L22" s="196"/>
      <c r="M22" s="5"/>
    </row>
    <row r="23" spans="1:17" x14ac:dyDescent="0.25">
      <c r="A23" s="5"/>
      <c r="B23" s="197"/>
      <c r="C23" s="198"/>
      <c r="D23" s="198"/>
      <c r="E23" s="198"/>
      <c r="F23" s="198"/>
      <c r="G23" s="198"/>
      <c r="H23" s="198"/>
      <c r="I23" s="198"/>
      <c r="J23" s="198"/>
      <c r="K23" s="198"/>
      <c r="L23" s="199"/>
      <c r="M23" s="5"/>
    </row>
    <row r="24" spans="1:17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7" x14ac:dyDescent="0.25">
      <c r="A25" s="5"/>
      <c r="B25" s="5" t="s">
        <v>64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7" x14ac:dyDescent="0.25">
      <c r="A26" s="5"/>
      <c r="B26" s="194"/>
      <c r="C26" s="195"/>
      <c r="D26" s="195"/>
      <c r="E26" s="195"/>
      <c r="F26" s="195"/>
      <c r="G26" s="195"/>
      <c r="H26" s="195"/>
      <c r="I26" s="195"/>
      <c r="J26" s="195"/>
      <c r="K26" s="195"/>
      <c r="L26" s="196"/>
      <c r="M26" s="5"/>
    </row>
    <row r="27" spans="1:17" x14ac:dyDescent="0.25">
      <c r="A27" s="5"/>
      <c r="B27" s="197"/>
      <c r="C27" s="198"/>
      <c r="D27" s="198"/>
      <c r="E27" s="198"/>
      <c r="F27" s="198"/>
      <c r="G27" s="198"/>
      <c r="H27" s="198"/>
      <c r="I27" s="198"/>
      <c r="J27" s="198"/>
      <c r="K27" s="198"/>
      <c r="L27" s="199"/>
      <c r="M27" s="5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7" x14ac:dyDescent="0.25">
      <c r="A29" s="5"/>
      <c r="B29" s="5" t="s">
        <v>333</v>
      </c>
      <c r="C29" s="5"/>
      <c r="D29" s="186" t="s">
        <v>334</v>
      </c>
      <c r="E29" s="188"/>
      <c r="F29" s="187"/>
      <c r="G29" s="5"/>
      <c r="H29" s="5"/>
      <c r="I29" s="5"/>
      <c r="J29" s="5"/>
      <c r="K29" s="5"/>
      <c r="L29" s="5"/>
      <c r="M29" s="5"/>
    </row>
    <row r="30" spans="1:1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7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  <c r="M31" s="5"/>
    </row>
    <row r="32" spans="1:17" x14ac:dyDescent="0.25">
      <c r="A32" s="5"/>
      <c r="B32" s="124" t="s">
        <v>12</v>
      </c>
      <c r="C32" s="17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7" spans="1:15" ht="21" x14ac:dyDescent="0.35">
      <c r="A37" s="1" t="s">
        <v>335</v>
      </c>
    </row>
    <row r="40" spans="1:1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O40" t="s">
        <v>336</v>
      </c>
    </row>
    <row r="41" spans="1:15" x14ac:dyDescent="0.25">
      <c r="A41" s="5"/>
      <c r="B41" s="5" t="s">
        <v>337</v>
      </c>
      <c r="C41" s="190"/>
      <c r="D41" s="190"/>
      <c r="E41" s="5"/>
      <c r="F41" s="5"/>
      <c r="G41" s="5"/>
      <c r="H41" s="5"/>
      <c r="I41" s="5"/>
      <c r="J41" s="5"/>
      <c r="K41" s="5"/>
      <c r="L41" s="5"/>
      <c r="M41" s="5"/>
      <c r="O41" t="s">
        <v>338</v>
      </c>
    </row>
    <row r="42" spans="1:1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O42" t="s">
        <v>339</v>
      </c>
    </row>
    <row r="43" spans="1:15" x14ac:dyDescent="0.25">
      <c r="A43" s="5"/>
      <c r="B43" s="124" t="s">
        <v>281</v>
      </c>
      <c r="C43" s="124" t="s">
        <v>10</v>
      </c>
      <c r="D43" s="124" t="s">
        <v>327</v>
      </c>
      <c r="E43" s="124" t="s">
        <v>340</v>
      </c>
      <c r="F43" s="147" t="s">
        <v>341</v>
      </c>
      <c r="G43" s="147"/>
      <c r="H43" s="147" t="s">
        <v>332</v>
      </c>
      <c r="I43" s="147"/>
      <c r="J43" s="147"/>
      <c r="K43" s="147" t="s">
        <v>306</v>
      </c>
      <c r="L43" s="147"/>
      <c r="M43" s="5"/>
      <c r="O43" t="s">
        <v>342</v>
      </c>
    </row>
    <row r="44" spans="1:15" x14ac:dyDescent="0.25">
      <c r="A44" s="5"/>
      <c r="B44" s="200">
        <v>43101</v>
      </c>
      <c r="C44" s="12">
        <v>11</v>
      </c>
      <c r="D44" s="13" t="s">
        <v>343</v>
      </c>
      <c r="E44" s="201">
        <v>10000</v>
      </c>
      <c r="F44" s="202">
        <f>E44/118*18</f>
        <v>1525.4237288135591</v>
      </c>
      <c r="G44" s="202"/>
      <c r="H44" s="203" t="s">
        <v>344</v>
      </c>
      <c r="I44" s="203"/>
      <c r="J44" s="203"/>
      <c r="K44" s="203" t="s">
        <v>345</v>
      </c>
      <c r="L44" s="203"/>
      <c r="M44" s="5"/>
      <c r="O44" t="s">
        <v>346</v>
      </c>
    </row>
    <row r="45" spans="1:15" x14ac:dyDescent="0.25">
      <c r="A45" s="5"/>
      <c r="B45" s="190"/>
      <c r="C45" s="190"/>
      <c r="D45" s="190"/>
      <c r="E45" s="190"/>
      <c r="F45" s="204"/>
      <c r="G45" s="204"/>
      <c r="H45" s="204"/>
      <c r="I45" s="204"/>
      <c r="J45" s="204"/>
      <c r="K45" s="204"/>
      <c r="L45" s="204"/>
      <c r="M45" s="5"/>
      <c r="O45" t="s">
        <v>347</v>
      </c>
    </row>
    <row r="46" spans="1:15" x14ac:dyDescent="0.25">
      <c r="A46" s="5"/>
      <c r="B46" s="190"/>
      <c r="C46" s="190"/>
      <c r="D46" s="190"/>
      <c r="E46" s="190"/>
      <c r="F46" s="204"/>
      <c r="G46" s="204"/>
      <c r="H46" s="204"/>
      <c r="I46" s="204"/>
      <c r="J46" s="204"/>
      <c r="K46" s="204"/>
      <c r="L46" s="204"/>
      <c r="M46" s="5"/>
      <c r="O46" t="s">
        <v>348</v>
      </c>
    </row>
    <row r="47" spans="1:15" x14ac:dyDescent="0.25">
      <c r="A47" s="5"/>
      <c r="B47" s="190"/>
      <c r="C47" s="190"/>
      <c r="D47" s="190"/>
      <c r="E47" s="190"/>
      <c r="F47" s="204"/>
      <c r="G47" s="204"/>
      <c r="H47" s="204"/>
      <c r="I47" s="204"/>
      <c r="J47" s="204"/>
      <c r="K47" s="204"/>
      <c r="L47" s="204"/>
      <c r="M47" s="5"/>
    </row>
    <row r="48" spans="1:15" x14ac:dyDescent="0.25">
      <c r="A48" s="5"/>
      <c r="B48" s="190"/>
      <c r="C48" s="190"/>
      <c r="D48" s="190"/>
      <c r="E48" s="190"/>
      <c r="F48" s="204"/>
      <c r="G48" s="204"/>
      <c r="H48" s="204"/>
      <c r="I48" s="204"/>
      <c r="J48" s="204"/>
      <c r="K48" s="204"/>
      <c r="L48" s="204"/>
      <c r="M48" s="5"/>
      <c r="O48" t="s">
        <v>349</v>
      </c>
    </row>
    <row r="49" spans="1:1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O49" t="s">
        <v>350</v>
      </c>
    </row>
    <row r="50" spans="1:15" x14ac:dyDescent="0.25">
      <c r="A50" s="5"/>
      <c r="B50" s="5" t="s">
        <v>351</v>
      </c>
      <c r="C50" s="204" t="s">
        <v>352</v>
      </c>
      <c r="D50" s="204"/>
      <c r="E50" s="124" t="s">
        <v>353</v>
      </c>
      <c r="F50" s="147" t="s">
        <v>352</v>
      </c>
      <c r="G50" s="147"/>
      <c r="H50" s="5"/>
      <c r="I50" s="5"/>
      <c r="J50" s="5"/>
      <c r="K50" s="147" t="s">
        <v>354</v>
      </c>
      <c r="L50" s="147"/>
      <c r="M50" s="5"/>
      <c r="O50" t="s">
        <v>355</v>
      </c>
    </row>
    <row r="51" spans="1:1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6"/>
      <c r="M51" s="5"/>
      <c r="O51" t="s">
        <v>356</v>
      </c>
    </row>
    <row r="52" spans="1:15" x14ac:dyDescent="0.25">
      <c r="A52" s="5"/>
      <c r="B52" s="124" t="s">
        <v>12</v>
      </c>
      <c r="C52" s="17"/>
      <c r="D52" s="5"/>
      <c r="E52" s="5"/>
      <c r="F52" s="5"/>
      <c r="G52" s="5"/>
      <c r="H52" s="5"/>
      <c r="I52" s="5"/>
      <c r="J52" s="5"/>
      <c r="K52" s="5"/>
      <c r="L52" s="5"/>
      <c r="M52" s="5"/>
      <c r="O52" t="s">
        <v>357</v>
      </c>
    </row>
    <row r="53" spans="1:1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O53" t="s">
        <v>358</v>
      </c>
    </row>
    <row r="54" spans="1:15" x14ac:dyDescent="0.25">
      <c r="O54" t="s">
        <v>359</v>
      </c>
    </row>
    <row r="55" spans="1:15" x14ac:dyDescent="0.25">
      <c r="O55" t="s">
        <v>360</v>
      </c>
    </row>
    <row r="56" spans="1:15" x14ac:dyDescent="0.25">
      <c r="O56" t="s">
        <v>361</v>
      </c>
    </row>
    <row r="58" spans="1:15" x14ac:dyDescent="0.25">
      <c r="O58" s="75" t="s">
        <v>362</v>
      </c>
    </row>
  </sheetData>
  <mergeCells count="41">
    <mergeCell ref="C50:D50"/>
    <mergeCell ref="F50:G50"/>
    <mergeCell ref="K50:L50"/>
    <mergeCell ref="F47:G47"/>
    <mergeCell ref="H47:J47"/>
    <mergeCell ref="K47:L47"/>
    <mergeCell ref="F48:G48"/>
    <mergeCell ref="H48:J48"/>
    <mergeCell ref="K48:L48"/>
    <mergeCell ref="F45:G45"/>
    <mergeCell ref="H45:J45"/>
    <mergeCell ref="K45:L45"/>
    <mergeCell ref="F46:G46"/>
    <mergeCell ref="H46:J46"/>
    <mergeCell ref="K46:L46"/>
    <mergeCell ref="D29:F29"/>
    <mergeCell ref="F43:G43"/>
    <mergeCell ref="H43:J43"/>
    <mergeCell ref="K43:L43"/>
    <mergeCell ref="F44:G44"/>
    <mergeCell ref="H44:J44"/>
    <mergeCell ref="K44:L44"/>
    <mergeCell ref="D17:F17"/>
    <mergeCell ref="J17:L17"/>
    <mergeCell ref="D18:F18"/>
    <mergeCell ref="D19:F19"/>
    <mergeCell ref="B22:L23"/>
    <mergeCell ref="B26:L27"/>
    <mergeCell ref="D13:F13"/>
    <mergeCell ref="J13:L13"/>
    <mergeCell ref="D14:F14"/>
    <mergeCell ref="J14:L14"/>
    <mergeCell ref="D15:F15"/>
    <mergeCell ref="J15:L15"/>
    <mergeCell ref="K5:L5"/>
    <mergeCell ref="D10:F10"/>
    <mergeCell ref="J10:L10"/>
    <mergeCell ref="D11:F11"/>
    <mergeCell ref="J11:L11"/>
    <mergeCell ref="D12:F12"/>
    <mergeCell ref="J12:L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производство</vt:lpstr>
      <vt:lpstr>тех карта</vt:lpstr>
      <vt:lpstr>выпуск готовой продукции</vt:lpstr>
      <vt:lpstr>расчёт СБС</vt:lpstr>
      <vt:lpstr>план производства</vt:lpstr>
      <vt:lpstr>наряд-заказ</vt:lpstr>
      <vt:lpstr>разбор изделия</vt:lpstr>
      <vt:lpstr>платёжное поручение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2018-04-18T07:25:47Z</dcterms:modified>
</cp:coreProperties>
</file>