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пункт 6 в среднем" sheetId="5" r:id="rId1"/>
    <sheet name="РАСЧЕТ" sheetId="3" r:id="rId2"/>
    <sheet name="Проводки" sheetId="4" r:id="rId3"/>
  </sheets>
  <definedNames>
    <definedName name="_xlnm.Print_Area" localSheetId="1">РАСЧЕТ!$A$1:$J$12</definedName>
  </definedNames>
  <calcPr calcId="124519"/>
</workbook>
</file>

<file path=xl/calcChain.xml><?xml version="1.0" encoding="utf-8"?>
<calcChain xmlns="http://schemas.openxmlformats.org/spreadsheetml/2006/main">
  <c r="F6" i="4"/>
  <c r="H19" i="3"/>
  <c r="H7"/>
  <c r="H6"/>
  <c r="E9"/>
  <c r="F8"/>
  <c r="H8" s="1"/>
  <c r="H9" l="1"/>
  <c r="I8" s="1"/>
  <c r="J8" s="1"/>
  <c r="L8" s="1"/>
  <c r="F9"/>
  <c r="I7" l="1"/>
  <c r="J7" s="1"/>
  <c r="L7" s="1"/>
  <c r="I6"/>
  <c r="I9" s="1"/>
  <c r="J6" l="1"/>
  <c r="L6" s="1"/>
  <c r="L9" s="1"/>
  <c r="J9" s="1"/>
</calcChain>
</file>

<file path=xl/comments1.xml><?xml version="1.0" encoding="utf-8"?>
<comments xmlns="http://schemas.openxmlformats.org/spreadsheetml/2006/main">
  <authors>
    <author>Автор</author>
  </authors>
  <commentList>
    <comment ref="D8" authorId="0">
      <text>
        <r>
          <rPr>
            <b/>
            <sz val="9"/>
            <color indexed="81"/>
            <rFont val="Tahoma"/>
            <charset val="1"/>
          </rPr>
          <t>собрать проводки из отражения зарплаты в бух учете по сотруднику</t>
        </r>
      </text>
    </comment>
  </commentList>
</comments>
</file>

<file path=xl/sharedStrings.xml><?xml version="1.0" encoding="utf-8"?>
<sst xmlns="http://schemas.openxmlformats.org/spreadsheetml/2006/main" count="44" uniqueCount="35">
  <si>
    <t>Расчет надбавки за личный вклад в результаты производственной деятельности</t>
  </si>
  <si>
    <t>Ф.И.О.</t>
  </si>
  <si>
    <t>за МАРТ 2018г.</t>
  </si>
  <si>
    <t>№</t>
  </si>
  <si>
    <t>Таб. №</t>
  </si>
  <si>
    <t>Должность</t>
  </si>
  <si>
    <t>Должностной оклад, руб.</t>
  </si>
  <si>
    <t>Должностной оклад за отработанное время, руб.</t>
  </si>
  <si>
    <t>КРТ, балл</t>
  </si>
  <si>
    <t>Приведенный оклад, руб.</t>
  </si>
  <si>
    <t>Сумма надбавки, руб.</t>
  </si>
  <si>
    <t>% надбавки</t>
  </si>
  <si>
    <t>председатель</t>
  </si>
  <si>
    <t>бухгалтер</t>
  </si>
  <si>
    <t>инструктор</t>
  </si>
  <si>
    <t>Итого:</t>
  </si>
  <si>
    <t>Отработано часов</t>
  </si>
  <si>
    <t>Норма</t>
  </si>
  <si>
    <t>Оклад за отработанное</t>
  </si>
  <si>
    <t>Сотрудник 1</t>
  </si>
  <si>
    <t>Сотрудник 2</t>
  </si>
  <si>
    <t>Сотрудник 3</t>
  </si>
  <si>
    <t>Январь 2018 года</t>
  </si>
  <si>
    <t>Счет затрат</t>
  </si>
  <si>
    <t>Начисление</t>
  </si>
  <si>
    <t>Сумма</t>
  </si>
  <si>
    <t>Оклад</t>
  </si>
  <si>
    <t>Премия1</t>
  </si>
  <si>
    <t>Премия2</t>
  </si>
  <si>
    <t>Итого</t>
  </si>
  <si>
    <t>6. Бухггалтерские проводки</t>
  </si>
  <si>
    <t>20 счет</t>
  </si>
  <si>
    <t>общая сумма по счету затрат</t>
  </si>
  <si>
    <t>26 счет</t>
  </si>
  <si>
    <t>86_1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</si>
</sst>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right" vertical="center" wrapText="1"/>
      <protection locked="0"/>
    </xf>
    <xf numFmtId="2" fontId="3" fillId="0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N8"/>
  <sheetViews>
    <sheetView workbookViewId="0">
      <selection activeCell="I14" sqref="I14"/>
    </sheetView>
  </sheetViews>
  <sheetFormatPr defaultRowHeight="15"/>
  <sheetData>
    <row r="5" spans="1:14">
      <c r="A5" t="s">
        <v>30</v>
      </c>
    </row>
    <row r="7" spans="1:14">
      <c r="A7" s="20" t="s">
        <v>31</v>
      </c>
      <c r="B7" s="21"/>
      <c r="C7" s="21"/>
      <c r="D7" s="22"/>
      <c r="F7" s="20" t="s">
        <v>33</v>
      </c>
      <c r="G7" s="21"/>
      <c r="H7" s="21"/>
      <c r="I7" s="22"/>
      <c r="K7" s="20" t="s">
        <v>34</v>
      </c>
      <c r="L7" s="21"/>
      <c r="M7" s="21"/>
      <c r="N7" s="22"/>
    </row>
    <row r="8" spans="1:14">
      <c r="A8" s="18" t="s">
        <v>32</v>
      </c>
      <c r="B8" s="18"/>
      <c r="C8" s="18"/>
      <c r="D8" s="18">
        <v>20000</v>
      </c>
      <c r="F8" s="18" t="s">
        <v>32</v>
      </c>
      <c r="G8" s="18"/>
      <c r="H8" s="18"/>
      <c r="I8" s="18">
        <v>10000</v>
      </c>
      <c r="K8" s="18" t="s">
        <v>32</v>
      </c>
      <c r="L8" s="18"/>
      <c r="M8" s="18"/>
      <c r="N8" s="18">
        <v>3000</v>
      </c>
    </row>
  </sheetData>
  <mergeCells count="3">
    <mergeCell ref="A7:D7"/>
    <mergeCell ref="F7:I7"/>
    <mergeCell ref="K7:N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tabSelected="1" view="pageBreakPreview" zoomScaleSheetLayoutView="100" workbookViewId="0">
      <selection activeCell="H18" sqref="H18"/>
    </sheetView>
  </sheetViews>
  <sheetFormatPr defaultRowHeight="15.75"/>
  <cols>
    <col min="1" max="1" width="7.85546875" style="1" bestFit="1" customWidth="1"/>
    <col min="2" max="2" width="10.85546875" style="1" customWidth="1"/>
    <col min="3" max="4" width="20.5703125" style="1" customWidth="1"/>
    <col min="5" max="5" width="15.140625" style="1" bestFit="1" customWidth="1"/>
    <col min="6" max="6" width="18.85546875" style="1" bestFit="1" customWidth="1"/>
    <col min="7" max="7" width="9.140625" style="1"/>
    <col min="8" max="8" width="15.7109375" style="1" bestFit="1" customWidth="1"/>
    <col min="9" max="9" width="11.85546875" style="1" customWidth="1"/>
    <col min="10" max="10" width="11.85546875" style="1" bestFit="1" customWidth="1"/>
    <col min="11" max="11" width="8.140625" style="1" customWidth="1"/>
    <col min="12" max="12" width="3.7109375" style="1" customWidth="1"/>
    <col min="13" max="16384" width="9.140625" style="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</row>
    <row r="4" spans="1:12" ht="63">
      <c r="A4" s="2" t="s">
        <v>3</v>
      </c>
      <c r="B4" s="2" t="s">
        <v>4</v>
      </c>
      <c r="C4" s="2" t="s">
        <v>1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4">
        <v>8</v>
      </c>
      <c r="I5" s="4">
        <v>9</v>
      </c>
      <c r="J5" s="4">
        <v>10</v>
      </c>
    </row>
    <row r="6" spans="1:12">
      <c r="A6" s="5">
        <v>1</v>
      </c>
      <c r="B6" s="5">
        <v>2</v>
      </c>
      <c r="C6" s="6" t="s">
        <v>19</v>
      </c>
      <c r="D6" s="6" t="s">
        <v>12</v>
      </c>
      <c r="E6" s="7">
        <v>20000</v>
      </c>
      <c r="F6" s="8">
        <v>20000</v>
      </c>
      <c r="G6" s="9">
        <v>3.5</v>
      </c>
      <c r="H6" s="8">
        <f>F6*G6</f>
        <v>70000</v>
      </c>
      <c r="I6" s="8">
        <f>IF(G6&gt;3.5,"ОШИБКА",(E$9*0.15)/H$9*H6)</f>
        <v>3181.818181818182</v>
      </c>
      <c r="J6" s="10">
        <f>I6/E6*100</f>
        <v>15.909090909090908</v>
      </c>
      <c r="K6" s="11"/>
      <c r="L6" s="11">
        <f>IF(J6&gt;35,0,1)</f>
        <v>1</v>
      </c>
    </row>
    <row r="7" spans="1:12">
      <c r="A7" s="5">
        <v>2</v>
      </c>
      <c r="B7" s="5">
        <v>3</v>
      </c>
      <c r="C7" s="6" t="s">
        <v>20</v>
      </c>
      <c r="D7" s="6" t="s">
        <v>13</v>
      </c>
      <c r="E7" s="7">
        <v>10000</v>
      </c>
      <c r="F7" s="8">
        <v>10000</v>
      </c>
      <c r="G7" s="9">
        <v>3.5</v>
      </c>
      <c r="H7" s="8">
        <f t="shared" ref="H7:H8" si="0">F7*G7</f>
        <v>35000</v>
      </c>
      <c r="I7" s="8">
        <f t="shared" ref="I7:I8" si="1">IF(G7&gt;3.5,"ОШИБКА",(E$9*0.15)/H$9*H7)</f>
        <v>1590.909090909091</v>
      </c>
      <c r="J7" s="10">
        <f t="shared" ref="J7:J8" si="2">I7/E7*100</f>
        <v>15.909090909090908</v>
      </c>
      <c r="K7" s="11"/>
      <c r="L7" s="11">
        <f t="shared" ref="L7" si="3">IF(J7&gt;35,0,1)</f>
        <v>1</v>
      </c>
    </row>
    <row r="8" spans="1:12">
      <c r="A8" s="5">
        <v>3</v>
      </c>
      <c r="B8" s="5">
        <v>4</v>
      </c>
      <c r="C8" s="6" t="s">
        <v>21</v>
      </c>
      <c r="D8" s="6" t="s">
        <v>14</v>
      </c>
      <c r="E8" s="7">
        <v>5000</v>
      </c>
      <c r="F8" s="8">
        <f>H19</f>
        <v>3000</v>
      </c>
      <c r="G8" s="9">
        <v>3.5</v>
      </c>
      <c r="H8" s="8">
        <f t="shared" si="0"/>
        <v>10500</v>
      </c>
      <c r="I8" s="8">
        <f t="shared" si="1"/>
        <v>477.27272727272731</v>
      </c>
      <c r="J8" s="10">
        <f t="shared" si="2"/>
        <v>9.5454545454545467</v>
      </c>
      <c r="K8" s="11"/>
      <c r="L8" s="11">
        <f>IF(J8&gt;35,0,1)</f>
        <v>1</v>
      </c>
    </row>
    <row r="9" spans="1:12">
      <c r="A9" s="12" t="s">
        <v>15</v>
      </c>
      <c r="B9" s="12"/>
      <c r="C9" s="12"/>
      <c r="D9" s="12"/>
      <c r="E9" s="13">
        <f>SUM(E6:E8)</f>
        <v>35000</v>
      </c>
      <c r="F9" s="14">
        <f>SUM(F6:F8)</f>
        <v>33000</v>
      </c>
      <c r="G9" s="12"/>
      <c r="H9" s="14">
        <f>SUM(H6:H8)</f>
        <v>115500</v>
      </c>
      <c r="I9" s="14">
        <f>SUM(I6:I8)</f>
        <v>5250</v>
      </c>
      <c r="J9" s="13">
        <f>IF(L9=3,I9/E9*100,"ОШИБКА")</f>
        <v>15</v>
      </c>
      <c r="K9" s="11"/>
      <c r="L9" s="11">
        <f>SUM(L6:L8)</f>
        <v>3</v>
      </c>
    </row>
    <row r="16" spans="1:12" ht="31.5">
      <c r="F16" s="15" t="s">
        <v>16</v>
      </c>
      <c r="G16" s="15" t="s">
        <v>17</v>
      </c>
      <c r="H16" s="15" t="s">
        <v>18</v>
      </c>
    </row>
    <row r="17" spans="3:8">
      <c r="C17" s="6" t="s">
        <v>19</v>
      </c>
      <c r="D17" s="16" t="s">
        <v>12</v>
      </c>
      <c r="E17" s="5">
        <v>5000</v>
      </c>
      <c r="F17" s="9">
        <v>0</v>
      </c>
      <c r="G17" s="9">
        <v>160</v>
      </c>
      <c r="H17" s="17">
        <v>20000</v>
      </c>
    </row>
    <row r="18" spans="3:8">
      <c r="C18" s="6" t="s">
        <v>20</v>
      </c>
      <c r="D18" s="16" t="s">
        <v>13</v>
      </c>
      <c r="E18" s="5">
        <v>4000</v>
      </c>
      <c r="F18" s="9">
        <v>0</v>
      </c>
      <c r="G18" s="9">
        <v>150</v>
      </c>
      <c r="H18" s="17">
        <v>10000</v>
      </c>
    </row>
    <row r="19" spans="3:8">
      <c r="C19" s="6" t="s">
        <v>21</v>
      </c>
      <c r="D19" s="16" t="s">
        <v>14</v>
      </c>
      <c r="E19" s="5">
        <v>3000</v>
      </c>
      <c r="F19" s="9">
        <v>150</v>
      </c>
      <c r="G19" s="9">
        <v>150</v>
      </c>
      <c r="H19" s="17">
        <f t="shared" ref="H18:H19" si="4">E19/G19*F19</f>
        <v>3000</v>
      </c>
    </row>
  </sheetData>
  <mergeCells count="2">
    <mergeCell ref="A2:J2"/>
    <mergeCell ref="A1:J1"/>
  </mergeCells>
  <printOptions horizontalCentered="1"/>
  <pageMargins left="0" right="0" top="0.78740157480314965" bottom="0.39370078740157483" header="0.31496062992125984" footer="0.31496062992125984"/>
  <pageSetup paperSize="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C6" sqref="C6"/>
    </sheetView>
  </sheetViews>
  <sheetFormatPr defaultRowHeight="15"/>
  <cols>
    <col min="2" max="2" width="13.85546875" customWidth="1"/>
  </cols>
  <sheetData>
    <row r="1" spans="1:6">
      <c r="A1" s="24" t="s">
        <v>22</v>
      </c>
      <c r="B1" s="24"/>
      <c r="C1" s="24"/>
      <c r="D1" s="24"/>
      <c r="E1" s="24"/>
      <c r="F1" s="24"/>
    </row>
    <row r="2" spans="1:6">
      <c r="A2" s="18" t="s">
        <v>3</v>
      </c>
      <c r="B2" s="19" t="s">
        <v>23</v>
      </c>
      <c r="C2" s="25" t="s">
        <v>24</v>
      </c>
      <c r="D2" s="25"/>
      <c r="E2" s="25"/>
      <c r="F2" s="18" t="s">
        <v>25</v>
      </c>
    </row>
    <row r="3" spans="1:6">
      <c r="A3" s="18">
        <v>1</v>
      </c>
      <c r="B3" s="18">
        <v>26</v>
      </c>
      <c r="C3" s="25" t="s">
        <v>26</v>
      </c>
      <c r="D3" s="25"/>
      <c r="E3" s="25"/>
      <c r="F3" s="18">
        <v>10000</v>
      </c>
    </row>
    <row r="4" spans="1:6">
      <c r="A4" s="18">
        <v>2</v>
      </c>
      <c r="B4" s="18">
        <v>20</v>
      </c>
      <c r="C4" s="25" t="s">
        <v>27</v>
      </c>
      <c r="D4" s="25"/>
      <c r="E4" s="25"/>
      <c r="F4" s="18">
        <v>1500</v>
      </c>
    </row>
    <row r="5" spans="1:6">
      <c r="A5" s="18">
        <v>3</v>
      </c>
      <c r="B5" s="18">
        <v>86</v>
      </c>
      <c r="C5" s="25" t="s">
        <v>28</v>
      </c>
      <c r="D5" s="25"/>
      <c r="E5" s="25"/>
      <c r="F5" s="18">
        <v>3000</v>
      </c>
    </row>
    <row r="6" spans="1:6">
      <c r="E6" t="s">
        <v>29</v>
      </c>
      <c r="F6">
        <f>SUM(F3:F5)</f>
        <v>14500</v>
      </c>
    </row>
  </sheetData>
  <mergeCells count="5">
    <mergeCell ref="A1:F1"/>
    <mergeCell ref="C2:E2"/>
    <mergeCell ref="C3:E3"/>
    <mergeCell ref="C4:E4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пункт 6 в среднем</vt:lpstr>
      <vt:lpstr>РАСЧЕТ</vt:lpstr>
      <vt:lpstr>Проводки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2018-05-15T09:08:02Z</dcterms:modified>
</cp:coreProperties>
</file>