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648" windowWidth="14808" windowHeight="7476" firstSheet="2" activeTab="7"/>
  </bookViews>
  <sheets>
    <sheet name="Лист2" sheetId="2" state="hidden" r:id="rId1"/>
    <sheet name="Лист1" sheetId="1" state="hidden" r:id="rId2"/>
    <sheet name="ДДС" sheetId="3" r:id="rId3"/>
    <sheet name="Остатки" sheetId="4" state="hidden" r:id="rId4"/>
    <sheet name="Лист3" sheetId="5" state="hidden" r:id="rId5"/>
    <sheet name="Лист4" sheetId="6" state="hidden" r:id="rId6"/>
    <sheet name="Лист5" sheetId="7" state="hidden" r:id="rId7"/>
    <sheet name="Пример, отчет на 3 сент" sheetId="8" r:id="rId8"/>
  </sheets>
  <calcPr calcId="145621"/>
</workbook>
</file>

<file path=xl/calcChain.xml><?xml version="1.0" encoding="utf-8"?>
<calcChain xmlns="http://schemas.openxmlformats.org/spreadsheetml/2006/main">
  <c r="D5" i="8" l="1"/>
  <c r="B6" i="8"/>
  <c r="B49" i="8" s="1"/>
  <c r="E6" i="8"/>
  <c r="F6" i="8"/>
  <c r="G6" i="8"/>
  <c r="H6" i="8"/>
  <c r="I6" i="8"/>
  <c r="J6" i="8"/>
  <c r="L6" i="8"/>
  <c r="D7" i="8"/>
  <c r="C7" i="8" s="1"/>
  <c r="D8" i="8"/>
  <c r="C8" i="8" s="1"/>
  <c r="D9" i="8"/>
  <c r="C9" i="8" s="1"/>
  <c r="D10" i="8"/>
  <c r="C10" i="8" s="1"/>
  <c r="D11" i="8"/>
  <c r="C11" i="8" s="1"/>
  <c r="D12" i="8"/>
  <c r="C12" i="8" s="1"/>
  <c r="D13" i="8"/>
  <c r="C13" i="8" s="1"/>
  <c r="D14" i="8"/>
  <c r="C14" i="8" s="1"/>
  <c r="D15" i="8"/>
  <c r="C15" i="8" s="1"/>
  <c r="B16" i="8"/>
  <c r="E16" i="8"/>
  <c r="G16" i="8"/>
  <c r="H16" i="8"/>
  <c r="I16" i="8"/>
  <c r="J16" i="8"/>
  <c r="K16" i="8"/>
  <c r="L16" i="8"/>
  <c r="D17" i="8"/>
  <c r="C17" i="8" s="1"/>
  <c r="D18" i="8"/>
  <c r="C18" i="8" s="1"/>
  <c r="D19" i="8"/>
  <c r="C19" i="8" s="1"/>
  <c r="D20" i="8"/>
  <c r="C20" i="8" s="1"/>
  <c r="D21" i="8"/>
  <c r="C21" i="8" s="1"/>
  <c r="D22" i="8"/>
  <c r="C22" i="8" s="1"/>
  <c r="D23" i="8"/>
  <c r="C23" i="8" s="1"/>
  <c r="D24" i="8"/>
  <c r="C24" i="8" s="1"/>
  <c r="D25" i="8"/>
  <c r="C25" i="8" s="1"/>
  <c r="D26" i="8"/>
  <c r="C26" i="8" s="1"/>
  <c r="D27" i="8"/>
  <c r="C27" i="8" s="1"/>
  <c r="F28" i="8"/>
  <c r="D28" i="8" s="1"/>
  <c r="K28" i="8"/>
  <c r="D29" i="8"/>
  <c r="C29" i="8" s="1"/>
  <c r="K29" i="8"/>
  <c r="D30" i="8"/>
  <c r="C30" i="8" s="1"/>
  <c r="D31" i="8"/>
  <c r="C31" i="8" s="1"/>
  <c r="D32" i="8"/>
  <c r="C32" i="8" s="1"/>
  <c r="D33" i="8"/>
  <c r="C33" i="8" s="1"/>
  <c r="D34" i="8"/>
  <c r="C34" i="8" s="1"/>
  <c r="D35" i="8"/>
  <c r="C35" i="8" s="1"/>
  <c r="D36" i="8"/>
  <c r="C36" i="8" s="1"/>
  <c r="D37" i="8"/>
  <c r="C37" i="8" s="1"/>
  <c r="K37" i="8"/>
  <c r="D38" i="8"/>
  <c r="C38" i="8" s="1"/>
  <c r="D39" i="8"/>
  <c r="C39" i="8" s="1"/>
  <c r="D40" i="8"/>
  <c r="C40" i="8" s="1"/>
  <c r="D41" i="8"/>
  <c r="C41" i="8" s="1"/>
  <c r="D42" i="8"/>
  <c r="C42" i="8" s="1"/>
  <c r="D43" i="8"/>
  <c r="C43" i="8" s="1"/>
  <c r="C44" i="8"/>
  <c r="D44" i="8"/>
  <c r="D45" i="8"/>
  <c r="C45" i="8" s="1"/>
  <c r="D46" i="8"/>
  <c r="C46" i="8" s="1"/>
  <c r="D47" i="8"/>
  <c r="C47" i="8" s="1"/>
  <c r="D48" i="8"/>
  <c r="C48" i="8" s="1"/>
  <c r="B16" i="3"/>
  <c r="C16" i="3"/>
  <c r="D16" i="3"/>
  <c r="E16" i="3"/>
  <c r="F16" i="3"/>
  <c r="G16" i="3"/>
  <c r="H16" i="3"/>
  <c r="I16" i="3"/>
  <c r="J16" i="3"/>
  <c r="K16" i="3"/>
  <c r="L16" i="3"/>
  <c r="M16" i="3"/>
  <c r="E49" i="8" l="1"/>
  <c r="F5" i="8" s="1"/>
  <c r="D16" i="8"/>
  <c r="C28" i="8"/>
  <c r="C16" i="8"/>
  <c r="C6" i="8"/>
  <c r="D6" i="8"/>
  <c r="D49" i="8" s="1"/>
  <c r="F16" i="8"/>
  <c r="F49" i="8" s="1"/>
  <c r="L5" i="8" s="1"/>
  <c r="E4" i="4"/>
  <c r="E5" i="4"/>
  <c r="E6" i="4"/>
  <c r="E7" i="4"/>
  <c r="E8" i="4"/>
  <c r="E9" i="4"/>
  <c r="E3" i="4"/>
  <c r="G5" i="8" l="1"/>
  <c r="G49" i="8" s="1"/>
  <c r="H5" i="8" s="1"/>
  <c r="L49" i="8"/>
  <c r="C5" i="8"/>
  <c r="C49" i="8" s="1"/>
  <c r="K10" i="4"/>
  <c r="J4" i="4" l="1"/>
  <c r="N4" i="4" s="1"/>
  <c r="J5" i="4"/>
  <c r="N5" i="4" s="1"/>
  <c r="J6" i="4"/>
  <c r="N6" i="4" s="1"/>
  <c r="J7" i="4"/>
  <c r="N7" i="4" s="1"/>
  <c r="J8" i="4"/>
  <c r="N8" i="4" s="1"/>
  <c r="J9" i="4"/>
  <c r="N9" i="4" s="1"/>
  <c r="D10" i="4"/>
  <c r="E10" i="4" l="1"/>
  <c r="J3" i="4"/>
  <c r="N3" i="4" s="1"/>
  <c r="L16" i="5"/>
  <c r="L6" i="5"/>
  <c r="L49" i="5" s="1"/>
  <c r="D10" i="6" l="1"/>
  <c r="I10" i="6" s="1"/>
  <c r="D11" i="6"/>
  <c r="I11" i="6" s="1"/>
  <c r="D12" i="6"/>
  <c r="I12" i="6" s="1"/>
  <c r="D13" i="6"/>
  <c r="I13" i="6" s="1"/>
  <c r="M13" i="6" s="1"/>
  <c r="D14" i="6"/>
  <c r="I14" i="6" s="1"/>
  <c r="D15" i="6"/>
  <c r="I15" i="6" s="1"/>
  <c r="D9" i="6"/>
  <c r="I9" i="6" s="1"/>
  <c r="M9" i="6" s="1"/>
  <c r="C16" i="6"/>
  <c r="O16" i="5"/>
  <c r="O6" i="5"/>
  <c r="M10" i="6"/>
  <c r="M11" i="6"/>
  <c r="M14" i="6"/>
  <c r="M15" i="6"/>
  <c r="M12" i="6"/>
  <c r="O49" i="5" l="1"/>
  <c r="D16" i="6"/>
  <c r="M16" i="6"/>
  <c r="L16" i="6"/>
  <c r="K16" i="6"/>
  <c r="H16" i="6"/>
  <c r="G16" i="6"/>
  <c r="F16" i="6"/>
  <c r="E16" i="6"/>
  <c r="J16" i="6"/>
  <c r="B16" i="6"/>
  <c r="C6" i="5"/>
  <c r="D6" i="5"/>
  <c r="E6" i="5"/>
  <c r="F6" i="5"/>
  <c r="G6" i="5"/>
  <c r="H6" i="5"/>
  <c r="I6" i="5"/>
  <c r="J6" i="5"/>
  <c r="K6" i="5"/>
  <c r="M6" i="5"/>
  <c r="C16" i="5"/>
  <c r="D16" i="5"/>
  <c r="E16" i="5"/>
  <c r="F16" i="5"/>
  <c r="G16" i="5"/>
  <c r="H16" i="5"/>
  <c r="I16" i="5"/>
  <c r="J16" i="5"/>
  <c r="K16" i="5"/>
  <c r="M16" i="5"/>
  <c r="M49" i="5" s="1"/>
  <c r="E6" i="3"/>
  <c r="B16" i="5"/>
  <c r="B6" i="5"/>
  <c r="D49" i="5" l="1"/>
  <c r="F5" i="5"/>
  <c r="G5" i="5" s="1"/>
  <c r="H5" i="5" s="1"/>
  <c r="I5" i="5" s="1"/>
  <c r="J5" i="5" s="1"/>
  <c r="K5" i="5" s="1"/>
  <c r="B49" i="5"/>
  <c r="H49" i="5"/>
  <c r="I16" i="6"/>
  <c r="E49" i="5"/>
  <c r="K49" i="5"/>
  <c r="G49" i="5"/>
  <c r="C49" i="5"/>
  <c r="J49" i="5"/>
  <c r="F49" i="5"/>
  <c r="I49" i="5" l="1"/>
  <c r="J10" i="4"/>
  <c r="C10" i="4"/>
  <c r="M10" i="4" l="1"/>
  <c r="I10" i="4"/>
  <c r="H10" i="4"/>
  <c r="G10" i="4"/>
  <c r="F10" i="4"/>
  <c r="L10" i="4"/>
  <c r="N10" i="4" l="1"/>
  <c r="M6" i="3" l="1"/>
  <c r="K6" i="3"/>
  <c r="J6" i="3"/>
  <c r="I6" i="3"/>
  <c r="H6" i="3"/>
  <c r="G6" i="3"/>
  <c r="F6" i="3"/>
  <c r="D6" i="3"/>
  <c r="C6" i="3"/>
  <c r="B6" i="3"/>
  <c r="B48" i="1"/>
  <c r="M46" i="2" l="1"/>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L14" i="2"/>
  <c r="K14" i="2"/>
  <c r="J14" i="2"/>
  <c r="I14" i="2"/>
  <c r="H14" i="2"/>
  <c r="G14" i="2"/>
  <c r="F14" i="2"/>
  <c r="E14" i="2"/>
  <c r="D14" i="2"/>
  <c r="C14" i="2"/>
  <c r="B14" i="2"/>
  <c r="B3" i="2" s="1"/>
  <c r="C3" i="2" s="1"/>
  <c r="D3" i="2" s="1"/>
  <c r="E3" i="2" s="1"/>
  <c r="F3" i="2" s="1"/>
  <c r="G3" i="2" s="1"/>
  <c r="H3" i="2" s="1"/>
  <c r="I3" i="2" s="1"/>
  <c r="J3" i="2" s="1"/>
  <c r="K3" i="2" s="1"/>
  <c r="L3" i="2" s="1"/>
  <c r="M13" i="2"/>
  <c r="M12" i="2"/>
  <c r="M11" i="2"/>
  <c r="M10" i="2"/>
  <c r="M9" i="2"/>
  <c r="M8" i="2"/>
  <c r="M7" i="2"/>
  <c r="M6" i="2"/>
  <c r="M4" i="2" s="1"/>
  <c r="M5" i="2"/>
  <c r="L4" i="2"/>
  <c r="K4" i="2"/>
  <c r="J4" i="2"/>
  <c r="I4" i="2"/>
  <c r="H4" i="2"/>
  <c r="G4" i="2"/>
  <c r="F4" i="2"/>
  <c r="E4" i="2"/>
  <c r="D4" i="2"/>
  <c r="C4" i="2"/>
  <c r="B4" i="2"/>
  <c r="M14" i="2" l="1"/>
  <c r="M3" i="2"/>
  <c r="M45" i="1"/>
  <c r="M34" i="1"/>
  <c r="M35" i="1"/>
  <c r="C5" i="1" l="1"/>
  <c r="D5" i="1"/>
  <c r="E5" i="1"/>
  <c r="F5" i="1"/>
  <c r="G5" i="1"/>
  <c r="H5" i="1"/>
  <c r="I5" i="1"/>
  <c r="J5" i="1"/>
  <c r="K5" i="1"/>
  <c r="L5" i="1"/>
  <c r="B5" i="1"/>
  <c r="C15" i="1"/>
  <c r="D15" i="1"/>
  <c r="E15" i="1"/>
  <c r="F15" i="1"/>
  <c r="G15" i="1"/>
  <c r="H15" i="1"/>
  <c r="I15" i="1"/>
  <c r="J15" i="1"/>
  <c r="K15" i="1"/>
  <c r="L15" i="1"/>
  <c r="B15" i="1"/>
  <c r="M47" i="1"/>
  <c r="M46" i="1"/>
  <c r="M44" i="1"/>
  <c r="M43" i="1"/>
  <c r="M42" i="1"/>
  <c r="M41" i="1"/>
  <c r="M40" i="1"/>
  <c r="M39" i="1"/>
  <c r="M38" i="1"/>
  <c r="M37" i="1"/>
  <c r="M36" i="1"/>
  <c r="M33" i="1"/>
  <c r="M32" i="1"/>
  <c r="M31" i="1"/>
  <c r="M30" i="1"/>
  <c r="M29" i="1"/>
  <c r="M28" i="1"/>
  <c r="M27" i="1"/>
  <c r="M26" i="1"/>
  <c r="M25" i="1"/>
  <c r="M24" i="1"/>
  <c r="M23" i="1"/>
  <c r="M22" i="1"/>
  <c r="M21" i="1"/>
  <c r="M20" i="1"/>
  <c r="M19" i="1"/>
  <c r="M18" i="1"/>
  <c r="M17" i="1"/>
  <c r="M16" i="1"/>
  <c r="C48" i="1" l="1"/>
  <c r="D48" i="1" s="1"/>
  <c r="E48" i="1" s="1"/>
  <c r="F48" i="1" s="1"/>
  <c r="G48" i="1" s="1"/>
  <c r="H48" i="1" s="1"/>
  <c r="I48" i="1" s="1"/>
  <c r="J48" i="1" s="1"/>
  <c r="K48" i="1" s="1"/>
  <c r="L48" i="1" s="1"/>
  <c r="M48" i="1" s="1"/>
  <c r="M5" i="1"/>
  <c r="M15" i="1"/>
  <c r="B4" i="1"/>
</calcChain>
</file>

<file path=xl/comments1.xml><?xml version="1.0" encoding="utf-8"?>
<comments xmlns="http://schemas.openxmlformats.org/spreadsheetml/2006/main">
  <authors>
    <author>Автор</author>
  </authors>
  <commentList>
    <comment ref="C8" authorId="0">
      <text>
        <r>
          <rPr>
            <b/>
            <sz val="9"/>
            <color indexed="81"/>
            <rFont val="Tahoma"/>
            <family val="2"/>
            <charset val="204"/>
          </rPr>
          <t>Автор:</t>
        </r>
        <r>
          <rPr>
            <sz val="9"/>
            <color indexed="81"/>
            <rFont val="Tahoma"/>
            <family val="2"/>
            <charset val="204"/>
          </rPr>
          <t xml:space="preserve">
Разница между факт. и плановым расходом предыдущего дня? Или недели?</t>
        </r>
      </text>
    </comment>
    <comment ref="J10" authorId="0">
      <text>
        <r>
          <rPr>
            <b/>
            <sz val="9"/>
            <color indexed="81"/>
            <rFont val="Tahoma"/>
            <family val="2"/>
            <charset val="204"/>
          </rPr>
          <t>Автор:</t>
        </r>
        <r>
          <rPr>
            <sz val="9"/>
            <color indexed="81"/>
            <rFont val="Tahoma"/>
            <family val="2"/>
            <charset val="204"/>
          </rPr>
          <t xml:space="preserve">
Вручную или формулу?</t>
        </r>
      </text>
    </comment>
  </commentList>
</comments>
</file>

<file path=xl/sharedStrings.xml><?xml version="1.0" encoding="utf-8"?>
<sst xmlns="http://schemas.openxmlformats.org/spreadsheetml/2006/main" count="1024" uniqueCount="360">
  <si>
    <t>Итоговое сальдо:</t>
  </si>
  <si>
    <t>Ожидаемые приходы</t>
  </si>
  <si>
    <t>Техника</t>
  </si>
  <si>
    <t>Запчасти</t>
  </si>
  <si>
    <t>Сервис</t>
  </si>
  <si>
    <t>Ожидаемые расходы</t>
  </si>
  <si>
    <t>НДС</t>
  </si>
  <si>
    <t>Зарплата</t>
  </si>
  <si>
    <t>Премии</t>
  </si>
  <si>
    <t>Петтингер</t>
  </si>
  <si>
    <t>Текущие</t>
  </si>
  <si>
    <t>ПФР</t>
  </si>
  <si>
    <t>Джон Дир</t>
  </si>
  <si>
    <t>Джей Си Би</t>
  </si>
  <si>
    <t>Einbock</t>
  </si>
  <si>
    <t>Возврат клиенту</t>
  </si>
  <si>
    <t>Флигль</t>
  </si>
  <si>
    <t>Пустая строка</t>
  </si>
  <si>
    <t>ОС и НМА</t>
  </si>
  <si>
    <t>Кредит Возрождение</t>
  </si>
  <si>
    <t>Кредит Сбербанк</t>
  </si>
  <si>
    <t>Кредит ЮКБ</t>
  </si>
  <si>
    <t>Кредиты прочие</t>
  </si>
  <si>
    <t>Проценты банков</t>
  </si>
  <si>
    <t>Налоги (кроме НДС)</t>
  </si>
  <si>
    <t>(Сумма всех документов "Заявка на расходование ДС" на дату "Не позднее" + статья оборотов БДДС в группе "29.Платежи в бюджет" (за минусом статьи "291.НДС")) разделить на 1000000</t>
  </si>
  <si>
    <t>(Сумма всех документов "Заявка на расходование ДС" на дату "Не позднее" + статья оборотов БДДС равно "291.НДС") разделить на 1000000</t>
  </si>
  <si>
    <t>(Сумма всех документов "Заявка на расходование ДС" на дату "Не позднее" + статья оборотов БДДС равно "251.Зарплата") разделить на 1000000</t>
  </si>
  <si>
    <t>(Сумма всех документов "Заявка на расходование ДС" на дату "Не позднее" + статья оборотов БДДС равно "252.Премии") разделить на 1000000</t>
  </si>
  <si>
    <t>(Сумма всех документов "Заявка на расходование ДС" на дату "Не позднее" + статья оборотов БДДС равно "253.Отчисления  в социальные фонды (в т.ч. б/л, пособия)") разделить на 1000000</t>
  </si>
  <si>
    <t>Отбор по дате документов  "Не позднее".  Если дата "Не позднее" меньше или равно текущей даты, то данные за предыдущие периоды добавляются к данным на текущую дату</t>
  </si>
  <si>
    <t>Отбор по дате документов  "Не позднее". Текущая дата +1</t>
  </si>
  <si>
    <t>Отбор по дате документов  "Не позднее". Текущая дата +2</t>
  </si>
  <si>
    <t>И.т.д.</t>
  </si>
  <si>
    <t>Кредит</t>
  </si>
  <si>
    <t>(Сумма всех документов "Планируемое поступление" на дату "Не позднее"  + статья оборотов БДДС в списке "52.Полученные инвестиционные кредиты", "53.Полученные кредиты на приобретение товаров и пополнение об.средств",  "54.Полученные аккредитивы (постфинансирование)", "55.Полученные овердрафты" ) разделить на 1000000</t>
  </si>
  <si>
    <t>(Сумма всех документов "Заявка на расходование ДС" на дату "Не позднее"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разделить на 1000000</t>
  </si>
  <si>
    <t>((Сумма всех документов "Заявка на расходование ДС" на дату "Не позднее" +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минус ячейка"Кредит Возрождение", минус ячейка"Кредит Сбербанк", минус ячейка"Кредит ЮКБ", минус ячейка"Кредит Экспо") разделить на 1000000</t>
  </si>
  <si>
    <t>Запчасти не-ДД</t>
  </si>
  <si>
    <t>Запчасти ДД</t>
  </si>
  <si>
    <t>Оборот АПК (приход)</t>
  </si>
  <si>
    <t>Оборот АЦ (приход)</t>
  </si>
  <si>
    <t>Оборот АПК (расход)</t>
  </si>
  <si>
    <t>Оборот АЦ (расход)</t>
  </si>
  <si>
    <t>Заявки в статусе: "Рабочая", "Частично оплачена", "Утверждена", "Черновик" НЕ ПОМЕЧЕННЫЕ НА УДАЛЕНИЕ</t>
  </si>
  <si>
    <t>(Сумма всех документов "Планируемое поступление" на дату "Не позднее" + проект  равно "Техника"  +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</si>
  <si>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 проект равно "Запчасти"+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</si>
  <si>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 проект равно "Сервис"+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</si>
  <si>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 статья оборотов БДДС в группе "4.Инвестиционные выплаты"+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</si>
  <si>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 статья оборотов БДДС равно "112.Возвраты покупателям" + Контрагент не в группе "Группа компаний EkoNiva" (за минусом "Ekotechnika AG", "Ekotechnika Holding GmbH")) разделить на 1000000</t>
  </si>
  <si>
    <t>Прочие поставщики техники</t>
  </si>
  <si>
    <t>(Сумма всех документов "Заявка на расходование ДС" на дату "Не позднее" +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 "Возрождение Банк г. Воронеж",  "Возрождение Банк г.Одинцово") разделить на 1000000</t>
  </si>
  <si>
    <t>(Сумма всех документов "Заявка на расходование ДС" на дату "Не позднее" +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списке"ПАО СБЕРБАНК", "СБ РФ г. Москва") разделить на 1000000</t>
  </si>
  <si>
    <t>(Сумма всех документов "Заявка на расходование ДС" на дату "Не позднее" +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"ЮниКредит Банк г.Воронеж") разделить на 1000000</t>
  </si>
  <si>
    <t>Зернооборудование</t>
  </si>
  <si>
    <t>Бонусы поставщикам</t>
  </si>
  <si>
    <t>(Сумма всех документов "Заявка на расходование ДС" на дату "Не позднее" + статья оборотов равно БДДС "211.Оплата поставщикам"+ проект равно "Запчасти"+ Контрагент в списке "John Deer GmbH&amp;Co.KG", "John Deerе", "Джон Дир", "Джон Дир Русь ООО")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</si>
  <si>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"John Deer GmbH&amp;Co.KG", "John Deerе", "Джон Дир", "Джон Дир Русь ООО")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</si>
  <si>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"Джей Си Би Раша ООО", "JCB SERVICE" )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</si>
  <si>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"ФлиглРусь  ООО", "ФлигльСибирь  ООО", "Fliegl Agrartechnik GmbH" )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</si>
  <si>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"Петтингер ООО", "Pottinger")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</si>
  <si>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равно "Einbock Gmbh &amp; Co KG")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</si>
  <si>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Контрагент не в группе "Группа компаний EkoNiva" (за минусом "Ekotechnika AG", "Ekotechnika Holding GmbH")) минус ячейка "Джон Дир", минус ячейка "Джей Си Би", минус ячейка "Флигль", минус ячейка "Петтингер", минус ячейка "Einbock", минус ячейка "Зернооборудование") разделить на 1000000</t>
  </si>
  <si>
    <t>(Сумма всех документов "Заявка на расходование ДС" на дату "Не позднее" +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t>
  </si>
  <si>
    <t>(Сумма всех документов "Заявка на расходование ДС" на дату "Не позднее" +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1000001</t>
  </si>
  <si>
    <t>(Сумма всех документов "Планируемое поступление" на дату "Не позднее" + статья оборотов БДДС в списке "56.Прочие поступления по финансовой деятельности", "511.Возвращённые (нам) займы", "512.Полученные займы" + Контрагент в группе "APK") разделить на 1000000</t>
  </si>
  <si>
    <t>(Сумма всех документов "Планируемое поступление" на дату "Не позднее" + статья оборотов БДДС в списке "56.Прочие поступления по финансовой деятельности", "511.Возвращённые (нам) займы", "512.Полученные займы"  + Контрагент в группе "AС") разделить на 1000000</t>
  </si>
  <si>
    <t>(Сумма всех документов "Заявка на расходование ДС" на дату "Не позднее" + статья оборотов БДДС в группе "22.Транспортные и таможенные расходы"+ Контрагент не в группе "Группа компаний EkoNiva" (за минусом "Ekotechnika AG", "Ekotechnika Holding GmbH")) разделить на 1000000</t>
  </si>
  <si>
    <t>Транспорт и таможня</t>
  </si>
  <si>
    <t>((Сумма всех документов "Заявка на расходование ДС" на дату "Не позднее" + Контрагент не в группе "Группа компаний EkoNiva" (за минусом "Ekotechnika AG", "Ekotechnika Holding GmbH")) минус ячейка "Проценты банков", минус ячейка "Кредит Возрождение", минус ячейка "Кредит Сбербанк", минус ячейка "Кредит ЮКБ", минус ячейка "Кредит Экспо",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"Оборот АПК (расход)", минус ячейка "Оборот АЦК (расход)") разделить на 1000000</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</si>
  <si>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"Ag Growth International", "Mepu Oy", "РОМАКС ООО") разделить на 1000000</t>
  </si>
  <si>
    <t>% по рассрочкам поставщикам</t>
  </si>
  <si>
    <t>Нужна возможность выбора выбора периода отчета</t>
  </si>
  <si>
    <t>Примечания:</t>
  </si>
  <si>
    <t>Нужна возможность выбора скрывать пустые строки</t>
  </si>
  <si>
    <t>ИТОГО</t>
  </si>
  <si>
    <t>((Сумма всех документов "Заявка на расходование ДС" на дату "Не позднее" + статья оборотов равно БДДС "211.Оплата поставщикам"+ проект равно "Запчасти"+ Контрагент не в группе "Группа компаний EkoNiva" (за минусом "Ekotechnika AG", "Ekotechnika Holding GmbH")) минус ячейка "Запчасти ДД")разделить на 1000000</t>
  </si>
  <si>
    <t>(Сумма всех документов "Заявка на расходование ДС" на дату "Не позднее" + статья оборотов БДДС равно "34.Бонусы поставщикам" + Контрагент не в группе "Группа компаний EkoNiva" (за минусом "Ekotechnika AG", "Ekotechnika Holding GmbH")) разделить на 1000000</t>
  </si>
  <si>
    <t>(Сумма всех документов "Заявка на расходование ДС" на дату "Не позднее" + статья оборотов БДДС равно  "3027.Проценты по рассрочкам поставщиков"+ Контрагент не в группе "Группа компаний EkoNiva" (за минусом "Ekotechnika AG", "Ekotechnika Holding GmbH")) разделить на 1000000</t>
  </si>
  <si>
    <t>(Сумма всех документов "Планируемое поступление" на дату "Не позднее" + статья оборотов БДДС в списке "56.Прочие поступления по финансовой деятельности", "511.Возвращённые (нам) займы", "512.Полученные займы"  + Контрагент в группе "AЕ") разделить на 1000000</t>
  </si>
  <si>
    <t>Оборот АЭ (приход)</t>
  </si>
  <si>
    <t>Прочие поступления</t>
  </si>
  <si>
    <r>
      <t>((Сумма всех документов "Планируемое поступление" на дату "Не позднее"</t>
    </r>
    <r>
      <rPr>
        <sz val="10"/>
        <color rgb="FF0070C0"/>
        <rFont val="Times New Roman"/>
        <family val="1"/>
        <charset val="204"/>
      </rPr>
      <t>+ Контрагент не в группе "Группа компаний EkoNiva" (за минусом "Ekotechnika AG", "Ekotechnika Holding GmbH"))</t>
    </r>
    <r>
      <rPr>
        <sz val="10"/>
        <color theme="1"/>
        <rFont val="Times New Roman"/>
        <family val="1"/>
        <charset val="204"/>
      </rPr>
      <t xml:space="preserve">  минус ячейка "Техника", минус ячейка "Запчасти", минус ячейка "Сервис",  минус ячейка "Кредит",минус ячейка "Оборот с АПК (приход)",минус ячейка "Оборот с АЦ (приход)",минус ячейка "Оборот с АЭ (приход)",</t>
    </r>
  </si>
  <si>
    <r>
      <t xml:space="preserve">Кредит </t>
    </r>
    <r>
      <rPr>
        <strike/>
        <sz val="11"/>
        <color rgb="FF0070C0"/>
        <rFont val="Calibri"/>
        <family val="2"/>
        <charset val="204"/>
      </rPr>
      <t>Экспо</t>
    </r>
    <r>
      <rPr>
        <sz val="11"/>
        <color rgb="FF0070C0"/>
        <rFont val="Calibri"/>
        <family val="2"/>
        <charset val="204"/>
      </rPr>
      <t xml:space="preserve"> Роскап</t>
    </r>
  </si>
  <si>
    <r>
      <t xml:space="preserve">(Сумма всех документов "Заявка на расходование ДС" на дату "Не позднее" + статья оборотов БДДС в группе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t>
    </r>
    <r>
      <rPr>
        <strike/>
        <sz val="10"/>
        <color rgb="FF0070C0"/>
        <rFont val="Times New Roman"/>
        <family val="1"/>
        <charset val="204"/>
      </rPr>
      <t>"Экспобанк г.Москва"</t>
    </r>
    <r>
      <rPr>
        <sz val="10"/>
        <color rgb="FF0070C0"/>
        <rFont val="Times New Roman"/>
        <family val="1"/>
        <charset val="204"/>
      </rPr>
      <t xml:space="preserve">    "Российский капитал АКБ (ПАО)"</t>
    </r>
    <r>
      <rPr>
        <sz val="10"/>
        <color theme="1"/>
        <rFont val="Times New Roman"/>
        <family val="1"/>
        <charset val="204"/>
      </rPr>
      <t>) разделить на 1000000</t>
    </r>
  </si>
  <si>
    <t>Гримме</t>
  </si>
  <si>
    <t>(Сумма всех документов "Заявка на расходование ДС" на дату "Не позднее" + статья оборотов БДДС в списке "211.Оплата поставщикам"+ Проект равно "Техника" + Контрагент в списке "ГРИММЕ-РУСЬ ООО", "Grimme Solutions GmbH") разделить на 1000000</t>
  </si>
  <si>
    <t>Оборот АЕ (расход)</t>
  </si>
  <si>
    <t>(Сумма всех документов "Заявка на расходование ДС" на дату "Не позднее" +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1000001</t>
  </si>
  <si>
    <t>budget</t>
  </si>
  <si>
    <t>curent</t>
  </si>
  <si>
    <t>факт</t>
  </si>
  <si>
    <t>1-е число месяца</t>
  </si>
  <si>
    <t>2-е число месяца</t>
  </si>
  <si>
    <t>План</t>
  </si>
  <si>
    <t>3-е число месяца</t>
  </si>
  <si>
    <t>Последнее число месяца</t>
  </si>
  <si>
    <t>………………</t>
  </si>
  <si>
    <t>(Сумма всех документов "Планируемое поступление" + Дата "Не позднее" равно текущая дата + проект  равно "Техника"  + Контрагент не в группе "Группа компаний EkoNiva" (за минусом "Ekotechnika AG", "Ekotechnika Holding GmbH")) разделить на -1000000</t>
  </si>
  <si>
    <t>(Сумма всех документов "Планируемое поступление" + Дата "Не позднее" равно текущая дата + проект равно "Запчасти"+ Контрагент не в группе "Группа компаний EkoNiva" (за минусом "Ekotechnika AG", "Ekotechnika Holding GmbH")) разделить на 1000000</t>
  </si>
  <si>
    <t>Остатки на начало периода</t>
  </si>
  <si>
    <t>Приходы</t>
  </si>
  <si>
    <t>Расходы</t>
  </si>
  <si>
    <t>Статьи оборотов</t>
  </si>
  <si>
    <t>Оперативный план</t>
  </si>
  <si>
    <t>Факт</t>
  </si>
  <si>
    <t>Остаток оперативного плана</t>
  </si>
  <si>
    <t>ВГО (расход)</t>
  </si>
  <si>
    <t>ВГО (приход)</t>
  </si>
  <si>
    <r>
      <t xml:space="preserve">План на    </t>
    </r>
    <r>
      <rPr>
        <b/>
        <u/>
        <sz val="11"/>
        <color rgb="FFFF0000"/>
        <rFont val="Calibri"/>
        <family val="2"/>
        <charset val="204"/>
      </rPr>
      <t>текущая дата</t>
    </r>
  </si>
  <si>
    <t>(Сумма всех документов "Планируемое поступление" + Дата "Не позднее" равно текущая дата  + статья оборотов БДДС в списке "52.Полученные инвестиционные кредиты", "53.Полученные кредиты на приобретение товаров и пополнение об.средств",  "54.Полученные аккредитивы (постфинансирование)", "55.Полученные овердрафты" ) разделить на 1000000</t>
  </si>
  <si>
    <t>(Сумма всех документов "Планируемое поступление" + Дата "Не позднее" равно текущая дата + статья оборотов БДДС в списке "56.Прочие поступления по финансовой деятельности", "511.Возвращённые (нам) займы", "512.Полученные займы" + Контрагент в группе "APK") разделить на 1000000</t>
  </si>
  <si>
    <t>(Сумма всех документов "Планируемое поступление" + Дата "Не позднее" равно текущая дата + статья оборотов БДДС в списке "56.Прочие поступления по финансовой деятельности", "511.Возвращённые (нам) займы", "512.Полученные займы"  + Контрагент в группе "AС") разделить на 1000000</t>
  </si>
  <si>
    <t>(Сумма всех документов "Планируемое поступление" + Дата "Не позднее" равно текущая дата + статья оборотов БДДС в списке "56.Прочие поступления по финансовой деятельности", "511.Возвращённые (нам) займы", "512.Полученные займы"  + Контрагент в группе "AЕ") разделить на 1000000</t>
  </si>
  <si>
    <t>(Сумма всех документов "Заявка на расходование ДС", включенных в реестр платежей на текущую дату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разделить на 1000000</t>
  </si>
  <si>
    <t>(Сумма всех документов "Заявка на расходование ДС", включенных в реестр платежей на текущую дату   + статья оборотов БДДС в группе "29.Платежи в бюджет" (за минусом статьи "291.НДС")) разделить на 1000000</t>
  </si>
  <si>
    <t>(Сумма всех документов "Заявка на расходование ДС", включенных в реестр платежей на текущую дату   + статья оборотов БДДС равно "291.НДС") разделить на 1000000</t>
  </si>
  <si>
    <t>(Сумма всех документов "Заявка на расходование ДС", включенных в реестр платежей на текущую дату   + статья оборотов БДДС равно "251.Зарплата") разделить на 1000000</t>
  </si>
  <si>
    <t>(Сумма всех документов "Заявка на расходование ДС", включенных в реестр платежей на текущую дату   + статья оборотов БДДС равно "252.Премии") разделить на 1000000</t>
  </si>
  <si>
    <t>(Сумма всех документов "Заявка на расходование ДС", включенных в реестр платежей на текущую дату   + статья оборотов БДДС равно "253.Отчисления  в социальные фонды (в т.ч. б/л, пособия)") разделить на 1000000</t>
  </si>
  <si>
    <t>(Сумма всех документов "Заявка на расходование ДС", включенных в реестр платежей на текущую дату   +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t>
  </si>
  <si>
    <t>(Сумма всех документов "Заявка на расходование ДС", включенных в реестр платежей на текущую дату   +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1000001</t>
  </si>
  <si>
    <t>(Сумма всех документов "Заявка на расходование ДС", включенных в реестр платежей на текущую дату   +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1000001</t>
  </si>
  <si>
    <t>Кредит Роскап</t>
  </si>
  <si>
    <t>аналогично столбцу F</t>
  </si>
  <si>
    <t>остатки овер</t>
  </si>
  <si>
    <t>приход</t>
  </si>
  <si>
    <t>оплата</t>
  </si>
  <si>
    <t>остатки после оплаты</t>
  </si>
  <si>
    <t>ЭНТХ</t>
  </si>
  <si>
    <t>ЭНТ</t>
  </si>
  <si>
    <t>ЭНЧ</t>
  </si>
  <si>
    <t>ЭНС</t>
  </si>
  <si>
    <t>ETE</t>
  </si>
  <si>
    <t>Возможность проставить сумму вручную</t>
  </si>
  <si>
    <t>ВГО</t>
  </si>
  <si>
    <t>остатки после ВГО</t>
  </si>
  <si>
    <t>Компания группы</t>
  </si>
  <si>
    <t>Отчет должен формироваться как по отдельным компаниям, так и по группе ЭН.</t>
  </si>
  <si>
    <t>ЭНК</t>
  </si>
  <si>
    <t>Абрис</t>
  </si>
  <si>
    <t>Период отчета</t>
  </si>
  <si>
    <t>С………...…. По ……………..</t>
  </si>
  <si>
    <t xml:space="preserve">Организация </t>
  </si>
  <si>
    <t>Входящий остаток на начало периода по сч. 50,51,52,55,57 разделить на 1000000</t>
  </si>
  <si>
    <t>1-е число периода</t>
  </si>
  <si>
    <t>Входящий остаток на 1-е число периода по сч. 50,51,52,55,57 разделить на 1000000</t>
  </si>
  <si>
    <t>Входящий остаток на 2-е число периода по сч. 50,51,52,55,57 разделить на 1000000</t>
  </si>
  <si>
    <t>Входящий остаток на 3-е число периода по сч. 50,51,52,55,57 разделить на 1000000</t>
  </si>
  <si>
    <t>Входящий остаток на соответствующее число периода по сч. 50,51,52,55,57 разделить на 1000000</t>
  </si>
  <si>
    <t>Входящий остаток на последнее число периода по сч. 50,51,52,55,57 разделить на 1000000</t>
  </si>
  <si>
    <t>2-е число периода</t>
  </si>
  <si>
    <t>3-е число периода</t>
  </si>
  <si>
    <t>Последнее число периода</t>
  </si>
  <si>
    <t>Реестр платежей -утвержденный или черновик, но не помеченный на удаление</t>
  </si>
  <si>
    <t>Дата</t>
  </si>
  <si>
    <t>10</t>
  </si>
  <si>
    <t>3</t>
  </si>
  <si>
    <t>16</t>
  </si>
  <si>
    <t>2</t>
  </si>
  <si>
    <t>25</t>
  </si>
  <si>
    <t>Не ушедшие платежи ???????</t>
  </si>
  <si>
    <t xml:space="preserve">Остаток ДС </t>
  </si>
  <si>
    <t>Уменьшение остатка ДС</t>
  </si>
  <si>
    <t xml:space="preserve">Доступный остаток ДС  </t>
  </si>
  <si>
    <t>Остаток после оплаты</t>
  </si>
  <si>
    <t>Доступный овер</t>
  </si>
  <si>
    <t>Приход</t>
  </si>
  <si>
    <t>Оплата</t>
  </si>
  <si>
    <t>Остаток ДС после ВГО</t>
  </si>
  <si>
    <t xml:space="preserve">, в свете поставленной перед Казначейством задачи по отказу от работы в Excel  нужно обсудить что нам для этого необходимо и в каком виде.
Я вижу это так:
1. операционисты казначейства до 10ч. утра разносят все выписки (есть, работает)
2. рук-во казначейства анализирует остатки ДС. Для этого нужен отчет с остатками ДС в разбивке по компаниям (нужно создать). 
3. рук-во казначейства на основе информации об остатках создает реестры платежей (есть, работает) 
4. рук-во казначейства  отправляет на согласование ген.директору  информацию о фактически произведенных и планируемых платежах. Для этого нужен аналог нашего файла «Payments», где отражались бы фактические платежи за выбранный период и план на текущий день исходя из созданных реестров (вместо сводного реестра платежей). Отчет из БИТ копируется в Excel и отправляется на согласование.
5. после согласования ген.директора платежи отправляются в оплату. Для этого  для всех сотрудников казначейства нужна обработка -  аналог нашего файла «Plateji», куда будут попадать платежи из созданных реестров и где можно распределить платежи по банкам. 
                Желательно именно отсюда выгружать пп – уже по конкретным банкам.  Я бы дала возможность отсюда операционистам самостоятельно выгружать себе пп.
Т.е. схему предлагаю такую: 
после того, как Рук./Зам.рук. казначейства  утверждает реестры  - перечень платежей из реестров должен отразиться  в этой обработке. 
Рук./Зам.рук. казначейства  здесь распределяет платежи по банкам и исходя из остатков на счетах и  согласовывает их (нужна кнопка «Согласовано»). 
После этого перечень согласованных платежей отражается у операционистов. 
Операционисты в свою очередь проверяют распределения по банкам исходя из наличия ПС и пр. и сами выгружают себе платежные поручения.  
</t>
  </si>
  <si>
    <t>"Планируемое поступление ДС" - в отчет попадают только проведенные документы</t>
  </si>
  <si>
    <t>Сумма нарастающим итогом за период</t>
  </si>
  <si>
    <t>(Сценарий Месяц + Статья оборотов БДДС в списке "52.Полученные инвестиционные кредиты", "53.Полученные кредиты на приобретение товаров и пополнение об.средств",  "54.Полученные аккредитивы (постфинансирование)", "55.Полученные овердрафты" + Дата формы бюджета должна входить в заданный период отчета) разделить на 1000000</t>
  </si>
  <si>
    <t>(Сценарий Месяц + Статья оборотов БДДС в списке "56.Прочие поступления по финансовой деятельности", "511.Возвращённые (нам) займы", "512.Полученные займы" + Контрагент в группе "APK"+ Дата формы бюджета должна входить в заданный период отчета) разделить на 1000000</t>
  </si>
  <si>
    <t>(Сценарий Месяц + Статья оборотов БДДС в списке "56.Прочие поступления по финансовой деятельности", "511.Возвращённые (нам) займы", "512.Полученные займы" + Контрагент в группе "AС"+ Дата формы бюджета должна входить в заданный период отчета) разделить на 1000000</t>
  </si>
  <si>
    <t>(Сценарий Месяц + Статья оборотов БДДС в списке "56.Прочие поступления по финансовой деятельности", "511.Возвращённые (нам) займы", "512.Полученные займы" + Контрагент в группе "AЕ"+ Дата формы бюджета должна входить в заданный период отчета) разделить на 1000000</t>
  </si>
  <si>
    <t>(Сценарий Месяц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 Дата формы бюджета должна входить в заданный период отчета ) разделить на 1000000</t>
  </si>
  <si>
    <t>(Сценарий Месяц + Дата формы бюджета должна входить в заданный период отчета + статья оборотов БДДС в группе "29.Платежи в бюджет" (за минусом статьи "291.НДС")) разделить на 1000000</t>
  </si>
  <si>
    <t>(Сценарий Месяц + Дата формы бюджета должна входить в заданный период отчета + статья оборотов БДДС равно "291.НДС") разделить на 1000000</t>
  </si>
  <si>
    <t>(Сценарий Месяц + Дата формы бюджета должна входить в заданный период отчета + статья оборотов БДДС равно "251.Зарплата") разделить на 1000000</t>
  </si>
  <si>
    <t>(Сценарий Месяц + Дата формы бюджета должна входить в заданный период отчета + статья оборотов БДДС равно "252.Премии") разделить на 1000000</t>
  </si>
  <si>
    <t>(Сценарий Месяц + Дата формы бюджета должна входить в заданный период отчета + статья оборотов БДДС равно "253.Отчисления  в социальные фонды (в т.ч. б/л, пособия)") разделить на 1000000</t>
  </si>
  <si>
    <t>(Сценарий Месяц + Дата формы бюджета должна входить в заданный период отчета +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1000000</t>
  </si>
  <si>
    <t>(Сценарий Месяц + Дата формы бюджета должна входить в заданный период отчета +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1000000</t>
  </si>
  <si>
    <t>Период разбивается по дням</t>
  </si>
  <si>
    <t>Корректировка всегда добавляется к факту за предыдущий день.</t>
  </si>
  <si>
    <t>Входящий остаток на дату отчета по сч. 50,51,52,55,57 разделить на 1000000 по организации "ЭкоНиваТехника-Холдинг"</t>
  </si>
  <si>
    <t>Входящий остаток на дату отчета по сч. 50,51,52,55,57 разделить на 1000000 по организации "ЭкоНива-Техника"</t>
  </si>
  <si>
    <t>Входящий остаток на дату отчета по сч. 50,51,52,55,57 разделить на 1000000 по организации "ЭкоНиваЧерноземье"</t>
  </si>
  <si>
    <t>Входящий остаток на дату отчета по сч. 50,51,52,55,57 разделить на 1000000 по организации "ЭкоНиваТехникаСибирь"</t>
  </si>
  <si>
    <t>Входящий остаток на дату отчета по сч. 50,51,52,55,57 разделить на 1000000 по организации "ЭкоНиваКалуга"</t>
  </si>
  <si>
    <t>Входящий остаток на дату отчета по сч. 50,51,52,55,57 разделить на 1000000 по организации "Абрис"</t>
  </si>
  <si>
    <t>Корректировка остатка ДС</t>
  </si>
  <si>
    <t>Реестр платежей -в отчет попадают реестры утвержденные или в статусе черновик, но не помеченный на удаление</t>
  </si>
  <si>
    <t>((Сумма всех документов "Заявка на расходование ДС", включенных в реестр платежей на дату, равную дате отчета минус 1 день + Организация равно "ЭкоНиваТехника-Холдинг")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</si>
  <si>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Организация равно "ЭкоНива-Техника")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</si>
  <si>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Организация равно "ЭкоНиваЧерноземье")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</si>
  <si>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Организация равно "ЭкоНиваСибирь")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</si>
  <si>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Организация равно "ЭкоНиваКалуга")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</si>
  <si>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Организация равно "Абрис") разделить на 1000000)  МИНУС ((Сценарий Факт +Статья оборотов БДДС в группе "2.Операционные выплаты"+ Статья оборотов БДДС в группе "4.Инвестиционные выплаты"  +Статья оборотов БДДС в группе "6.Финансовые  выплаты") + Дата равно Дата отчета минус 1 день )  разделить на -1000000)</t>
  </si>
  <si>
    <t>сумма лимитов по всем оверным счетам  "ЭкоНиваТехника-Холдинг" на дату отчета минус  сумма использования лимита  по всем оверным счетам  "ЭкоНиваТехника-Холдинг" на дату отчета</t>
  </si>
  <si>
    <t>сумма лимитов по всем оверным счетам  "ЭкоНиваТехника" на дату отчета минус  сумма использования лимита  по всем оверным счетам  "ЭкоНива-Техника" на дату отчета</t>
  </si>
  <si>
    <t>сумма лимитов по всем оверным счетам  "ЭкоНиваЧерноземье" на дату отчета минус  сумма использования лимита  по всем оверным счетам  "ЭкоНиваЧерноземье" на дату отчета</t>
  </si>
  <si>
    <t>сумма лимитов по всем оверным счетам  "ЭкоНиваСибирь" на дату отчета минус  сумма использования лимита  по всем оверным счетам  "ЭкоНиваСибирь" на дату отчета</t>
  </si>
  <si>
    <t>сумма лимитов по всем оверным счетам  "ЭкоНиваКалуга" на дату отчета минус  сумма использования лимита  по всем оверным счетам  "ЭкоНиваКалуга" на дату отчета</t>
  </si>
  <si>
    <t>сумма лимитов по всем оверным счетам  "Абрис" на дату отчета минус  сумма использования лимита  по всем оверным счетам  "Абрис" на дату отчета</t>
  </si>
  <si>
    <t>((Сумма всех документов "Планируемое поступление" + Организация равно "ЭкоНиваТехника-Холдинг"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</si>
  <si>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"Планируемое поступление"  + Организация равно "ЭкоНиваТехника"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</si>
  <si>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"Планируемое поступление"  + Организация равно "ЭкоНиваЧерноземье"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</si>
  <si>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"Планируемое поступление"  + Организация равно "ЭкоНива-Сибирь"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</si>
  <si>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"Планируемое поступление"  + Организация равно "ЭкоНиваКалуга"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</si>
  <si>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"Планируемое поступление"  + Организация равно "Абрис" + Дата "Не позднее" равно дате отчета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</si>
  <si>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"ЭкоНиваТехника-Холдинг"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</si>
  <si>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"ЭкоНиваТехника"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</si>
  <si>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"ЭкоНиваЧерноземье"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</si>
  <si>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"ЭкоНива-Сибирь"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</si>
  <si>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"ЭкоНиваКалуга"   + Контрагент не в группе "Группа компаний EkoNiva" (за минусом "Ekotechnika AG", "Ekotechnika Holding GmbH")) разделить на 1000000</t>
  </si>
  <si>
    <t>((Сумма всех документов "Заявка на расходование ДС", включенных в реестр платежей на дату отчета + Организация равно "Абрис"   + Контрагент не в группе "Группа компаний EkoNiva" (за минусом "Ekotechnika AG", "Ekotechnika Holding GmbH")) разделить на 1000000</t>
  </si>
  <si>
    <r>
      <t>Дата отчета</t>
    </r>
    <r>
      <rPr>
        <b/>
        <sz val="11"/>
        <color theme="1"/>
        <rFont val="Calibri"/>
        <family val="2"/>
        <charset val="204"/>
        <scheme val="minor"/>
      </rPr>
      <t xml:space="preserve">   </t>
    </r>
    <r>
      <rPr>
        <b/>
        <u/>
        <sz val="11"/>
        <color theme="1"/>
        <rFont val="Calibri"/>
        <family val="2"/>
        <charset val="204"/>
        <scheme val="minor"/>
      </rPr>
      <t xml:space="preserve">               </t>
    </r>
  </si>
  <si>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"Запчасти"+ Контрагент в списке "John Deer GmbH&amp;Co.KG", "John Deerе", "Джон Дир", "Джон Дир Русь ООО")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</si>
  <si>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"John Deer GmbH&amp;Co.KG", "John Deerе", "Джон Дир", "Джон Дир Русь ООО")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</si>
  <si>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"Джей Си Би Раша ООО", "JCB SERVICE" )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</si>
  <si>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"ФлиглРусь  ООО", "ФлигльСибирь  ООО", "Fliegl Agrartechnik GmbH" )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</si>
  <si>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"Петтингер ООО", "Pottinger")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</si>
  <si>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равно "Einbock Gmbh &amp; Co KG")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</si>
  <si>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"ГРИММЕ-РУСЬ ООО", "Grimme Solutions GmbH")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</si>
  <si>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 Контрагент в списке "Ag Growth International", "Mepu Oy", "РОМАКС ООО") разделить на 1000000</t>
  </si>
  <si>
    <t>Остаток на начало периода плюс  приходы плюс расходы (т.к. расходы будут со знаком "-")</t>
  </si>
  <si>
    <t>Оперативный план минус факт</t>
  </si>
  <si>
    <t>Остаток на начало периода плюс  приходы плюс расходы</t>
  </si>
  <si>
    <t>(Сценарий Факт + Статья оборотов БДДС в списке "52.Полученные инвестиционные кредиты", "53.Полученные кредиты на приобретение товаров и пополнение об.средств",  "54.Полученные аккредитивы (постфинансирование)", "55.Полученные овердрафты" + Дата равно дате в шапке соответствующего столбца) разделить на 1000000</t>
  </si>
  <si>
    <t>(Сценарий Факт + Статья оборотов БДДС в списке "56.Прочие поступления по финансовой деятельности", "511.Возвращённые (нам) займы", "512.Полученные займы" + Контрагент в группе "APK"+ Дата равно дате в шапке соответствующего столбца) разделить на 1000000</t>
  </si>
  <si>
    <t>(Сценарий Факт + Статья оборотов БДДС в списке "56.Прочие поступления по финансовой деятельности", "511.Возвращённые (нам) займы", "512.Полученные займы" + Контрагент в группе "AС"+ Дата равно дате в шапке соответствующего столбца) разделить на 1000000</t>
  </si>
  <si>
    <t>(Сценарий Факт + Статья оборотов БДДС в списке "56.Прочие поступления по финансовой деятельности", "511.Возвращённые (нам) займы", "512.Полученные займы" + Контрагент в группе "AЕ"+ Дата равно дате в шапке соответствующего столбца) разделить на 1000000</t>
  </si>
  <si>
    <t>(Сценарий Факт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 Дата равно дате в шапке соответствующего столбца ) разделить на 1000000</t>
  </si>
  <si>
    <t>(Сценарий Факт + Дата равно дате в шапке соответствующего столбца + статья оборотов БДДС в группе "29.Платежи в бюджет" (за минусом статьи "291.НДС")) разделить на 1000000</t>
  </si>
  <si>
    <t>(Сценарий Факт + Дата равно дате в шапке соответствующего столбца + статья оборотов БДДС равно "291.НДС") разделить на 1000000</t>
  </si>
  <si>
    <t>(Сценарий Факт + Дата равно дате в шапке соответствующего столбца + статья оборотов БДДС равно "251.Зарплата") разделить на 1000000</t>
  </si>
  <si>
    <t>(Сценарий Факт + Дата равно дате в шапке соответствующего столбца + статья оборотов БДДС равно "252.Премии") разделить на 1000000</t>
  </si>
  <si>
    <t>(Сценарий Факт + Дата равно дате в шапке соответствующего столбца + статья оборотов БДДС равно "253.Отчисления  в социальные фонды (в т.ч. б/л, пособия)") разделить на 1000000</t>
  </si>
  <si>
    <t>(Сценарий Факт + Дата равно дате в шапке соответствующего столбца +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1000000</t>
  </si>
  <si>
    <t>(Сценарий Факт + Дата равно дате в шапке соответствующего столбца +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1000000</t>
  </si>
  <si>
    <t>(Сценарий Месяц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формы бюджета должна входить в заданный период отчета + Контрагент в списке "Возрождение Банк г. Воронеж",  "Возрождение Банк г.Одинцово") разделить на 1000000</t>
  </si>
  <si>
    <t>(Сценарий Месяц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формы бюджета должна входить в заданный период отчета  + Контрагент в списке"ПАО СБЕРБАНК", "СБ РФ г. Москва") разделить на 1000000</t>
  </si>
  <si>
    <t>(Сценарий Месяц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формы бюджета должна входить в заданный период отчета  + Контрагент равно "ЮниКредит Банк г.Воронеж") разделить на 1000000</t>
  </si>
  <si>
    <t>(Сценарий Месяц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формы бюджета должна входить в заданный период отчета + Контрагент равно  "Российский капитал АКБ (ПАО)") разделить на 1000000</t>
  </si>
  <si>
    <t>(Сценарий Месяц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Дата формы бюджета должна входить в заданный период отчета) разделить на 1000000    минус ячейка "Кредит Возрождение", минус ячейка"Кредит Сбербанк", минус ячейка"Кредит ЮКБ", минус ячейка"Кредит Роскап"</t>
  </si>
  <si>
    <t>(Сценарий Факт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дате в шапке соответствующего столбца + Контрагент в списке "Возрождение Банк г. Воронеж",  "Возрождение Банк г.Одинцово") разделить на 1000000</t>
  </si>
  <si>
    <t>(Сценарий Факт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дате в шапке соответствующего столбца  + Контрагент в списке"ПАО СБЕРБАНК", "СБ РФ г. Москва") разделить на 1000000</t>
  </si>
  <si>
    <t>(Сценарий Факт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дате в шапке соответствующего столбца  + Контрагент равно "ЮниКредит Банк г.Воронеж") разделить на 1000000</t>
  </si>
  <si>
    <t>(Сценарий Факт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дате в шапке соответствующего столбца + Контрагент равно  "Российский капитал АКБ (ПАО)") разделить на 1000000</t>
  </si>
  <si>
    <t>(Сумма всех документов "Заявка на расходование ДС", включенных в реестр платежей на текущую дату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 "Возрождение Банк г. Воронеж",  "Возрождение Банк г.Одинцово") разделить на 1000000</t>
  </si>
  <si>
    <t>(Сумма всех документов "Заявка на расходование ДС", включенных в реестр платежей на текущую дату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списке"ПАО СБЕРБАНК", "СБ РФ г. Москва") разделить на 1000000</t>
  </si>
  <si>
    <t>(Сумма всех документов "Заявка на расходование ДС", включенных в реестр платежей на текущую дату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"ЮниКредит Банк г.Воронеж") разделить на 1000000</t>
  </si>
  <si>
    <t>(Сценарий Факт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Дата равно дате в шапке соответствующего столбца ) разделить на 1000000   минус ячейка"Кредит Возрождение", минус ячейка"Кредит Сбербанк", минус ячейка"Кредит ЮКБ", минус ячейка"Кредит Роскап"</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</si>
  <si>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"Запчасти"+ Контрагент в списке "John Deer GmbH&amp;Co.KG", "John Deerе", "Джон Дир", "Джон Дир Русь ООО")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</si>
  <si>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"Запчасти"+ Контрагент в списке "John Deer GmbH&amp;Co.KG", "John Deerе", "Джон Дир", "Джон Дир Русь ООО")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</si>
  <si>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"John Deer GmbH&amp;Co.KG", "John Deerе", "Джон Дир", "Джон Дир Русь ООО")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</si>
  <si>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"Джей Си Би Раша ООО", "JCB SERVICE" )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</si>
  <si>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"ФлиглРусь  ООО", "ФлигльСибирь  ООО", "Fliegl Agrartechnik GmbH" )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</si>
  <si>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"Петтингер ООО", "Pottinger")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</si>
  <si>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равно "Einbock Gmbh &amp; Co KG")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</si>
  <si>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"ГРИММЕ-РУСЬ ООО", "Grimme Solutions GmbH") разделить на 1000000</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</si>
  <si>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 Контрагент в списке "Ag Growth International", "Mepu Oy", "РОМАКС ООО")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</si>
  <si>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"John Deer GmbH&amp;Co.KG", "John Deerе", "Джон Дир", "Джон Дир Русь ООО")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</si>
  <si>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"Джей Си Би Раша ООО", "JCB SERVICE" )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</si>
  <si>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"ФлиглРусь  ООО", "ФлигльСибирь  ООО", "Fliegl Agrartechnik GmbH" )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</si>
  <si>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"Петтингер ООО", "Pottinger")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</si>
  <si>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равно "Einbock Gmbh &amp; Co KG")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</si>
  <si>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"ГРИММЕ-РУСЬ ООО", "Grimme Solutions GmbH") разделить на 1000000</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</si>
  <si>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 Контрагент в списке "Ag Growth International", "Mepu Oy", "РОМАКС ООО") разделить на 1000000</t>
  </si>
  <si>
    <t>(Сценарий Факт + Дата равно дате в шапке соответствующего столбца +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t>
  </si>
  <si>
    <t>(Сценарий Месяц + Дата формы бюджета должна входить в заданный период отчета +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t>
  </si>
  <si>
    <t>К факту за вчерашний день всегда нужно добавлять Корректировку платежей. Т.е по сути факт за вчерашнее число вседа будет = вчерашним реестрам.</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</si>
  <si>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 МИНУС ((Дата равно текущая дата минус 1 день+ статья оборотов БДДС в списке "66.Прочие расходы по финансовой деятельности", "611.Возвращённые (нами) займы", "612.Выданные займы"  + Контрагент в группе "APK") разделить на 1000000)</t>
  </si>
  <si>
    <t>(Сумма всех документов "Заявка на расходование ДС", включенных в реестр платежей на текущую дату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"Российский капитал АКБ (ПАО)") разделить на 1000000</t>
  </si>
  <si>
    <t>((Сумма всех документов "Заявка на расходование ДС", включенных в реестр платежей на текущую дату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разделить на 1000000)  минус ячейка"Кредит Возрождение", минус ячейка"Кредит Сбербанк", минус ячейка"Кредит ЮКБ", минус ячейка"Кредит Роскап"</t>
  </si>
  <si>
    <t>Остатки на конец периода</t>
  </si>
  <si>
    <t>Остатки на конецо периода</t>
  </si>
  <si>
    <t>С 01.09.17 по 30.09.17</t>
  </si>
  <si>
    <t>Входящий остаток на текущую дату по сч. 50,51,52,55,57 разделить на 1000000 плюс сумма корректировок платежей</t>
  </si>
  <si>
    <r>
      <t xml:space="preserve">Корректировка платежей на    </t>
    </r>
    <r>
      <rPr>
        <b/>
        <u/>
        <sz val="11"/>
        <color theme="0"/>
        <rFont val="Calibri"/>
        <family val="2"/>
        <charset val="204"/>
      </rPr>
      <t>текущая дата</t>
    </r>
  </si>
  <si>
    <r>
      <t xml:space="preserve">План на   </t>
    </r>
    <r>
      <rPr>
        <b/>
        <sz val="10"/>
        <color theme="0"/>
        <rFont val="Arial"/>
        <family val="2"/>
        <charset val="204"/>
      </rPr>
      <t xml:space="preserve"> </t>
    </r>
    <r>
      <rPr>
        <b/>
        <u/>
        <sz val="11"/>
        <color theme="0"/>
        <rFont val="Calibri"/>
        <family val="2"/>
        <charset val="204"/>
      </rPr>
      <t>текущая дата</t>
    </r>
  </si>
  <si>
    <r>
      <t xml:space="preserve">Корректировка платежей на    </t>
    </r>
    <r>
      <rPr>
        <b/>
        <u/>
        <sz val="11"/>
        <color theme="0"/>
        <rFont val="Calibri"/>
        <family val="2"/>
        <charset val="204"/>
      </rPr>
      <t>03.09.17</t>
    </r>
  </si>
  <si>
    <t>План на 03.09.17</t>
  </si>
  <si>
    <t>((Сумма всех документов "Заявка на расходование ДС", включенных в реестр платежей на дату, равную дате отчета минус 1 день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группе "30.Финансовые расходы" (за минусом статей "3027.Проценты по рассрочкам поставщиков", "303.Проценты по займам к выплате", "304.Страхование залогов") + Дата равна текущая дата минус 1 день )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</si>
  <si>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 "Возрождение Банк г. Воронеж",  "Возрождение Банк г.Одинцово")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равна текущая дата минус 1 день + Контрагент в списке "Возрождение Банк г. Воронеж",  "Возрождение Банк г.Одинцово")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</si>
  <si>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в списке"ПАО СБЕРБАНК", "СБ РФ г. Москва")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текущая дата минус 1 день  + Контрагент в списке"ПАО СБЕРБАНК", "СБ РФ г. Москва")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</si>
  <si>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"ЮниКредит Банк г.Воронеж")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текущая дата минус 1 день + Контрагент равно "ЮниКредит Банк г.Воронеж")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</si>
  <si>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Контрагент равно  "Российский капитал АКБ (ПАО)")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Дата равно текущая дата минус 1 день+ Контрагент равно  "Российский капитал АКБ (ПАО)")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</si>
  <si>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 разделить на 1000000) минус  ячейка"Кредит Возрождение", минус ячейка"Кредит Сбербанк", минус ячейка"Кредит ЮКБ", минус ячейка"Кредит Роскап")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списке "62.Погашенные инвестиционные кредиты", "63.Погашенные кредиты на приобретение товаров и пополнение об.средств", "64.Погашенные овердрафты", "65.Погашенные аккредитивы (постфинансирование)"+ Дата равно текущая дата минус 1 день) разделить на 1000000)  минус ячейка"Кредит Возрождение", минус ячейка"Кредит Сбербанк", минус ячейка"Кредит ЮКБ", минус ячейка"Кредит Роскап")</t>
  </si>
  <si>
    <t>((Сумма всех документов "Заявка на расходование ДС", включенных в реестр платежей на дату, равную дате отчета минус 1 день   + статья оборотов БДДС в группе "29.Платежи в бюджет" (за минусом статьи "291.НДС"))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группе "29.Платежи в бюджет" (за минусом статьи "291.НДС"))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</si>
  <si>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"291.НДС")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"291.НДС")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</si>
  <si>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"251.Зарплата")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"251.Зарплата")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</si>
  <si>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"252.Премии")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"252.Премии")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</si>
  <si>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"253.Отчисления  в социальные фонды (в т.ч. б/л, пособия)")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"253.Отчисления  в социальные фонды (в т.ч. б/л, пособия)")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</si>
  <si>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"Запчасти"+ Контрагент в списке "John Deer GmbH&amp;Co.KG", "John Deerе", "Джон Дир", "Джон Дир Русь ООО")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"Запчасти"+ Контрагент в списке "John Deer GmbH&amp;Co.KG", "John Deerе", "Джон Дир", "Джон Дир Русь ООО")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</si>
  <si>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"John Deer GmbH&amp;Co.KG", "John Deerе", "Джон Дир", "Джон Дир Русь ООО")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"John Deer GmbH&amp;Co.KG", "John Deerе", "Джон Дир", "Джон Дир Русь ООО")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</si>
  <si>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"Джей Си Би Раша ООО", "JCB SERVICE" )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"Джей Си Би Раша ООО", "JCB SERVICE" )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</si>
  <si>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"ФлиглРусь  ООО", "ФлигльСибирь  ООО", "Fliegl Agrartechnik GmbH" )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"ФлиглРусь  ООО", "ФлигльСибирь  ООО", "Fliegl Agrartechnik GmbH" )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</si>
  <si>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"Петтингер ООО", "Pottinger")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"Петтингер ООО", "Pottinger")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</si>
  <si>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равно "Einbock Gmbh &amp; Co KG")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равно "Einbock Gmbh &amp; Co KG")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</si>
  <si>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"ГРИММЕ-РУСЬ ООО", "Grimme Solutions GmbH")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"ГРИММЕ-РУСЬ ООО", "Grimme Solutions GmbH")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</si>
  <si>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 Контрагент в списке "Ag Growth International", "Mepu Oy", "РОМАКС ООО")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 Контрагент в списке "Ag Growth International", "Mepu Oy", "РОМАКС ООО")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</si>
  <si>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"66.Прочие расходы по финансовой деятельности", "611.Возвращённые (нами) займы", "612.Выданные займы"  + Контрагент в группе "AС")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</si>
  <si>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"66.Прочие расходы по финансовой деятельности", "611.Возвращённые (нами) займы", "612.Выданные займы"  + Контрагент в группе "AЕ") разделить на 1000000)</t>
  </si>
  <si>
    <t>Света, в самом ТЗ в колонке L поправила условие – вместо «…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 проставила «…МИНУС ((Сумма всех документов "Заявка на расходование ДС" со статусом "Оплачена", включенных в реестр …».</t>
  </si>
  <si>
    <t>(Сценарий Месяц + Статья оборотов БДДС равно "111.Оплата от покупателей" +  Дата формы бюджета должна входить в заданный период отчета + проект  равно "Техника"  + Контрагент не в группе "Группа компаний "Ромашка"") разделить на 1000000</t>
  </si>
  <si>
    <t>(Сценарий Факт + Статья оборотов БДДС равно "111.Оплата от покупателей" + Дата равно дате в шапке соответствующего столбца + проект  равно "Техника"  + Контрагент не в группе "Группа компаний "Ромашка"")) разделить на 1000000</t>
  </si>
  <si>
    <t>(Сценарий Месяц + Статья оборотов БДДС равно "111.Оплата от покупателей" + Дата формы бюджета должна входить в заданный период отчета + проект  равно "Запчасти"  + Контрагент не в группе "Группа компаний "Ромашка"") разделить на 1000000</t>
  </si>
  <si>
    <t>(Сценарий Факт + Статья оборотов БДДС равно "111.Оплата от покупателей"  + Дата равно дате в шапке соответствующего столбца + проект  равно "Запчасти"  + Контрагент не в группе "Группа компаний "Ромашка"")) разделить на 1000000</t>
  </si>
  <si>
    <t>(Сценарий Месяц + Статья оборотов БДДС равно "111.Оплата от покупателей"   + Дата формы бюджета должна входить в заданный период отчета + проект  равно "Сервис"  + Контрагент не в группе "Группа компаний "Ромашка"") разделить на 1000000</t>
  </si>
  <si>
    <t>(Сценарий Факт + Статья оборотов БДДС равно "111.Оплата от покупателей"  + Дата равно дате в шапке соответствующего столбца + проект  равно "Сервис"  + Контрагент не в группе "Группа компаний "Ромашка"")) разделить на 1000000</t>
  </si>
  <si>
    <t>(Сценарий Месяц + Статья оборотов БДДС в группе "1.Операционные поступления"+Статья оборотов БДДС в группе "3.Инвестиционные поступления"  + Статья оборотов БДДС в группе "5.Финансовые  поступления" + Дата формы бюджета должна входить в заданный период отчета + Контрагент не в группе "Группа компаний "Ромашка"")разделить на 1000000 минус ячейка "Техника" минус ячейка "Запчасти" минус ячейка Сервис" минус ячейка "Кредит" минус ячейка "Оборот АПК (приход)" минус ячейка "Оборот АЦ (приход)" минус ячейка "Оборот АЭ (приход)"</t>
  </si>
  <si>
    <t>(Сценарий Факт + Статья оборотов БДДС в группе "1.Операционные поступления"+Статья оборотов БДДС в группе "3.Инвестиционные поступления"  +Статья оборотов БДДС в группе "5.Финансовые  поступления" + Дата равно дате в шапке соответствующего столбца + Контрагент не в группе "Группа компаний "Ромашка"") разделить на 1000000 минус ячейка "Техника" минус ячейка "Запчасти" минус ячейка Сервис" минус ячейка "Кредит" минус ячейка "Оборот АПК (приход)" минус ячейка "Оборот АЦ (приход)" минус ячейка "Оборот АЭ (приход)"</t>
  </si>
  <si>
    <t>(Сценарий Месяц + Статья оборотов БДДС в группе "1.Операционные поступления"+Статья оборотов БДДС в группе "3.Инвестиционные поступления"  +Статья оборотов БДДС в группе "5.Финансовые  поступления" + Дата формы бюджета должна входить в заданный период отчета + Контрагент в группе "Группа компаний "Ромашка"") разделить на 1000000</t>
  </si>
  <si>
    <t>(Сценарий Факт + Статья оборотов БДДС в группе "1.Операционные поступления"+Статья оборотов БДДС в группе "3.Инвестиционные поступления"  +Статья оборотов БДДС в группе "5.Финансовые  поступления" + Дата равно дате в шапке соответствующего столбца + Контрагент в группе "Группа компаний "Ромашка"") разделить на 1000000</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</si>
  <si>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"Запчасти"+ Контрагент не в группе "Группа компаний "Ромашка"")разделить на 1000000  минус ячейка "Запчасти ДД"</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</si>
  <si>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"Запчасти"+ Контрагент не в группе "Группа компаний "Ромашка"")) )разделить на 1000000  минус ячейка "Запчасти ДД"</t>
  </si>
  <si>
    <t>(Сценарий Месяц + Дата формы бюджета должна входить в заданный период отчета + статья оборотов БДДС в списке "211.Оплата поставщикам", "212.Возвраты от поставщиков"+ Проект равно "Техника"+ Контрагент не в группе "Группа компаний "Ромашка"") разделить на 1000000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t>
  </si>
  <si>
    <t>(Сценарий Факт + Дата равно дате в шапке соответствующего столбца + статья оборотов БДДС в списке "211.Оплата поставщикам", "212.Возвраты от поставщиков"+ Проект равно "Техника"+ Контрагент не в группе "Группа компаний "Ромашка"")) разделить на 1000000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t>
  </si>
  <si>
    <t>(Сценарий Месяц + Дата формы бюджета должна входить в заданный период отчета + статья оборотов БДДС в группе "4.Инвестиционные выплаты"+ Контрагент не в группе "Группа компаний "Ромашка"") разделить на 1000000</t>
  </si>
  <si>
    <t>(Сценарий Факт + Дата равно дате в шапке соответствующего столбца + статья оборотов БДДС в группе "4.Инвестиционные выплаты"+ Контрагент не в группе "Группа компаний "Ромашка"")) разделить на 1000000</t>
  </si>
  <si>
    <t>(Сценарий Месяц + Дата формы бюджета должна входить в заданный период отчета + статья оборотов БДДС в списке "112.Возвраты покупателям",  "113.Бонусы покупателям" + Контрагент не в группе "Группа компаний "Ромашка"") разделить на 1000000</t>
  </si>
  <si>
    <t>(Сценарий Факт + Дата равно дате в шапке соответствующего столбца + статья оборотов БДДС в списке "112.Возвраты покупателям", "113.Бонусы покупателям" + Контрагент не в группе "Группа компаний "Ромашка"")) разделить на 1000000</t>
  </si>
  <si>
    <t>(Сценарий Месяц + Дата формы бюджета должна входить в заданный период отчета + статья оборотов БДДС равно "34.Бонусы поставщикам" + Контрагент не в группе "Группа компаний "Ромашка"") разделить на 1000000</t>
  </si>
  <si>
    <t>(Сценарий Факт + Дата равно дате в шапке соответствующего столбца + статья оборотов БДДС равно "34.Бонусы поставщикам" + Контрагент не в группе "Группа компаний "Ромашка"")) разделить на 1000000</t>
  </si>
  <si>
    <t>(Сценарий Месяц + Дата формы бюджета должна входить в заданный период отчета + статья оборотов БДДС в группе "22.Транспортные и таможенные расходы"+ Контрагент не в группе "Группа компаний "Ромашка"") разделить на 1000000</t>
  </si>
  <si>
    <t>(Сценарий Факт + Дата равно дате в шапке соответствующего столбца + статья оборотов БДДС в группе "22.Транспортные и таможенные расходы"+ Контрагент не в группе "Группа компаний "Ромашка"")) разделить на 1000000</t>
  </si>
  <si>
    <t>(Сценарий Месяц + Дата формы бюджета должна входить в заданный период отчета + статья оборотов БДДС равно  "3027.Проценты по рассрочкам поставщиков"+ Контрагент не в группе "Группа компаний "Ромашка"") разделить на 1000000</t>
  </si>
  <si>
    <t>(Сценарий Факт + Дата равно дате в шапке соответствующего столбца + статья оборотов БДДС равно  "3027.Проценты по рассрочкам поставщиков"+ Контрагент не в группе "Группа компаний "Ромашка"")) разделить на 1000000</t>
  </si>
  <si>
    <t>(Сценарий Месяц +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 Дата формы бюджета должна входить в заданный период отчета + Контрагент не в группе "Группа компаний "Ромашка"") разделить на 1000000 минус ячейка "Проценты банков", минус ячейка "Кредит Возрождение", минус ячейка "Кредит Сбербанк", минус ячейка "Кредит ЮКБ", минус ячейка "Кредит Роскап",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 по рассрочкам поставщикам", минус ячейка "Оборот АПК (расход)", минус ячейка "Оборот АЦК (расход)", минус ячейка "Оборот АЕ (расход)"</t>
  </si>
  <si>
    <t>(Сценарий Факт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 Дата равно дате в шапке соответствующего столбца + Контрагент не в группе "Группа компаний "Ромашка"") разделить на 1000000  минус ячейка "Проценты банков", минус ячейка "Кредит Возрождение", минус ячейка "Кредит Сбербанк", минус ячейка "Кредит ЮКБ", минус ячейка "Кредит Роскап",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 по рассрочкам поставщикам", минус ячейка "Оборот АПК (расход)", минус ячейка "Оборот АЦК (расход)", минус ячейка "Оборот АЕ (расход)")</t>
  </si>
  <si>
    <t>((Сценарий Месяц +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Дата формы бюджета должна входить в заданный период отчета + Контрагент в группе "Группа компаний "Ромашка""))  разделить на 1000000</t>
  </si>
  <si>
    <t>(Сценарий Факт +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 Дата равно дате в шапке соответствующего столбца + Контрагент в группе "Группа компаний "Ромашка"")  разделить на 1000000</t>
  </si>
  <si>
    <t>(Сумма всех документов "Планируемое поступление" + Дата "Не позднее" равно текущая дата + проект  равно "Техника"  + Контрагент не в группе "Группа компаний "Ромашка"" (за минусом ""Лютик"", "Одуванчик")) разделить на 1000000</t>
  </si>
  <si>
    <t>(Сумма всех документов "Планируемое поступление" + Дата "Не позднее" равно текущая дата + проект равно "Запчасти"+ Контрагент не в группе "Группа компаний "Ромашка"" (за минусом ""Лютик"", "Одуванчик")) разделить на 1000000</t>
  </si>
  <si>
    <t>(Сумма всех документов "Планируемое поступление" + Дата "Не позднее" равно текущая дата + проект равно "Сервис"+ Контрагент не в группе "Группа компаний "Ромашка"" (за минусом ""Лютик"", "Одуванчик")) разделить на 1000000</t>
  </si>
  <si>
    <t>((Сумма всех документов "Планируемое поступление" + Дата "Не позднее" равно текущая дата + Контрагент не в группе "Группа компаний "Ромашка"" (за минусом ""Лютик"", "Одуванчик")) разделить на 1000000)  минус ячейка "Техника", минус ячейка "Запчасти", минус ячейка "Сервис",  минус ячейка "Кредит",минус ячейка "Оборот с АПК (приход)",минус ячейка "Оборот с АЦ (приход)",минус ячейка "Оборот с АЭ (приход)"</t>
  </si>
  <si>
    <t>((Сумма всех документов "Планируемое поступление" + Дата "Не позднее" равно текущая дата + Контрагент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</si>
  <si>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"Запчасти"+ Контрагент не в группе "Группа компаний "Ромашка"" (за минусом ""Лютик"", "Одуванчик"))разделить на 1000000) минус ячейка "Запчасти ДД")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"Запчасти"+ Контрагент не в группе "Группа компаний "Ромашка"") разделить на 1000000)  минус ячейка "Запчасти ДД")</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</si>
  <si>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"Запчасти"+ Контрагент не в группе "Группа компаний "Ромашка"" (за минусом ""Лютик"", "Одуванчик")) разделить на 1000000) минус ячейка "Запчасти ДД"</t>
  </si>
  <si>
    <t>(((Сумма всех документов "Заявка на расходование ДС", включенных в реестр платежей на дату, равную дате отчета минус 1 день   + статья оборотов БДДС в списке "211.Оплата поставщикам", "212.Возвраты от поставщиков"+ Проект равно "Техника"+ Контрагент не в группе "Группа компаний "Ромашка"" (за минусом ""Лютик"", "Одуванчик")) разделить на 1000000)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списке "211.Оплата поставщикам", "212.Возвраты от поставщиков"+ Проект равно "Техника"+ Контрагент не в группе "Группа компаний "Ромашка"") разделить на 1000000)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t>
  </si>
  <si>
    <t>((Сумма всех документов "Заявка на расходование ДС", включенных в реестр платежей на текущую дату   + статья оборотов БДДС в списке "211.Оплата поставщикам", "212.Возвраты от поставщиков"+ Проект равно "Техника"+ Контрагент не в группе "Группа компаний "Ромашка"" (за минусом ""Лютик"", "Одуванчик")) разделить на 1000000)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t>
  </si>
  <si>
    <t>((Сумма всех документов "Заявка на расходование ДС", включенных в реестр платежей на дату, равную дате отчета минус 1 день   + статья оборотов БДДС в группе "4.Инвестиционные выплаты"+ Контрагент не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группе "4.Инвестиционные выплаты"+ Контрагент не в группе "Группа компаний "Ромашка"")) разделить на 1000000)</t>
  </si>
  <si>
    <t>(Сумма всех документов "Заявка на расходование ДС", включенных в реестр платежей на текущую дату   + статья оборотов БДДС в группе "4.Инвестиционные выплаты"+ Контрагент не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</si>
  <si>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"112.Возвраты покупателям" + Контрагент не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"112.Возвраты покупателям" + Контрагент не в группе "Группа компаний "Ромашка"")) разделить на 1000000)</t>
  </si>
  <si>
    <t>(Сумма всех документов "Заявка на расходование ДС", включенных в реестр платежей на текущую дату   + статья оборотов БДДС равно "112.Возвраты покупателям" + Контрагент не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</si>
  <si>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"34.Бонусы поставщикам" + Контрагент не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"34.Бонусы поставщикам" + Контрагент не в группе "Группа компаний "Ромашка"")) разделить на 1000000)</t>
  </si>
  <si>
    <t>(Сумма всех документов "Заявка на расходование ДС", включенных в реестр платежей на текущую дату   + статья оборотов БДДС равно "34.Бонусы поставщикам" + Контрагент не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</si>
  <si>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в группе "22.Транспортные и таможенные расходы"+ Контрагент не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в группе "22.Транспортные и таможенные расходы"+ Контрагент не в группе "Группа компаний "Ромашка"")) разделить на 1000000)</t>
  </si>
  <si>
    <t>(Сумма всех документов "Заявка на расходование ДС", включенных в реестр платежей на текущую дату   + статья оборотов БДДС в группе "22.Транспортные и таможенные расходы"+ Контрагент не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</si>
  <si>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статья оборотов БДДС равно  "3027.Проценты по рассрочкам поставщиков"+ Контрагент не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Дата равно текущая дата минус 1 день+ статья оборотов БДДС равно  "3027.Проценты по рассрочкам поставщиков"+ Контрагент не в группе "Группа компаний "Ромашка"")) разделить на 1000000)</t>
  </si>
  <si>
    <t>(Сумма всех документов "Заявка на расходование ДС", включенных в реестр платежей на текущую дату   + статья оборотов БДДС равно  "3027.Проценты по рассрочкам поставщиков"+ Контрагент не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</si>
  <si>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дату, равную дате отчета минус 1 день   + Контрагент не в группе "Группа компаний "Ромашка"" (за минусом ""Лютик"", "Одуванчик")) разделить на 1000000) минус ячейка "Проценты банков", минус ячейка "Кредит Возрождение", минус ячейка "Кредит Сбербанк", минус ячейка "Кредит ЮКБ", минус ячейка "Кредит Роскап",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"Оборот АПК (расход)", минус ячейка "Оборот АЦК (расход)", минус ячейка "Оборот АЕ (расход)") МИНУС (((Сумма всех документов "Заявка на расходование ДС" со статусом "Оплачена", включенных в реестр платежей на дату, равную дате отчета минус 1 день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 Дата равно текущая дата минус 1 день+ Контрагент не в группе "Группа компаний "Ромашка""))  разделить на 1000000) минус ячейка "Проценты банков", минус ячейка "Кредит Возрождение", минус ячейка "Кредит Сбербанк", минус ячейка "Кредит ЮКБ", минус ячейка "Кредит Роскап",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 по рассрочкам поставщикам", минус ячейка "Оборот АПК (расход)", минус ячейка "Оборот АЦК (расход)", минус ячейка "Оборот АЕ (расход)")</t>
  </si>
  <si>
    <t>((Сумма всех документов "Заявка на расходование ДС", включенных в реестр платежей на текущую дату   + Контрагент не в группе "Группа компаний "Ромашка"" (за минусом ""Лютик"", "Одуванчик")) разделить на 1000000)  минус ячейка "Проценты банков", минус ячейка "Кредит Возрождение", минус ячейка "Кредит Сбербанк", минус ячейка "Кредит ЮКБ", минус ячейка "Кредит Роскап", минус ячейка "Кредиты прочие", минус ячейка "Налоги (кроме НДС)", минус ячейка "НДС", минус ячейка "Зарплата", минус ячейка "Премии", минус ячейка "ПФР", минус ячейка "Запчасти ДД", минус ячейка "Запчасти не-ДД", минус ячейка "Джон Дир", минус ячейка "Джей Си Би", минус ячейка "Флигль", минус ячейка "Петтингер", минус ячейка "Einbock", минус ячейка "Гримме", минус ячейка "Зернооборудование", минус ячейка "Прочие поставщики техники", минус ячейка "ОС и НМА", минус ячейка "Возврат клиенту", минус ячейка "Бонусы поставщикам", минус ячейка "Транспорт и таможня", минус ячейка "Оборот АПК (расход)", минус ячейка "Оборот АЦК (расход)", минус ячейка "Оборот АЕ (расход)"</t>
  </si>
  <si>
    <t>((Сумма всех документов "Заявка на расходование ДС", включенных в реестр платежей на дату, равную дате отчета минус 1 день   + Контрагент в группе "Группа компаний "Ромашка"" (за минусом ""Лютик"", "Одуванчик")) разделить на 1000000) МИНУС  ((Сумма всех документов "Заявка на расходование ДС" со статусом "Оплачена", включенных в реестр платежей на дату, равную дате отчета минус 1 день + Статья оборотов БДДС в группе "2.Операционные выплаты"+Статья оборотов БДДС в группе "4.Инвестиционные выплаты"  +Статья оборотов БДДС в группе "6.Финансовые  выплаты" + Дата равно текущая дата минус 1 день+ Контрагент в группе "Группа компаний "Ромашка"" (за минусом ""Лютик"", "Одуванчик"))  разделить на 1000000)</t>
  </si>
  <si>
    <t>((Сумма всех документов "Заявка на расходование ДС", включенных в реестр платежей на текущую дату   + Контрагент в группе "Группа компаний "Ромашка"" (за минусом ""Лютик"", "Одуванчик")) разделить на 1000000</t>
  </si>
  <si>
    <t>Ромашка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</si>
</sst>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419]d\ mmm;@"/>
    <numFmt numFmtId="165" formatCode="#,##0.0"/>
  </numFmts>
  <fonts count="28" x14ac:knownFonts="1">
    <font>
      <sz val="11"/>
      <color theme="1"/>
      <name val="Calibri"/>
      <family val="2"/>
      <scheme val="minor"/>
    </font>
    <font>
      <sz val="11"/>
      <color theme="1"/>
      <name val="Calibri"/>
      <family val="2"/>
      <scheme val="minor"/>
    </font>
    <font>
      <b/>
      <u/>
      <sz val="11"/>
      <color theme="1"/>
      <name val="Calibri"/>
      <family val="2"/>
      <charset val="204"/>
      <scheme val="minor"/>
    </font>
    <font>
      <b/>
      <sz val="11"/>
      <color rgb="FFFF0000"/>
      <name val="Calibri"/>
      <family val="2"/>
      <charset val="204"/>
    </font>
    <font>
      <b/>
      <sz val="11"/>
      <name val="Calibri"/>
      <family val="2"/>
      <charset val="204"/>
    </font>
    <font>
      <sz val="11"/>
      <color rgb="FF000000"/>
      <name val="Calibri"/>
      <family val="2"/>
      <charset val="204"/>
    </font>
    <font>
      <sz val="10"/>
      <color theme="1"/>
      <name val="Times New Roman"/>
      <family val="1"/>
      <charset val="204"/>
    </font>
    <font>
      <sz val="11"/>
      <color theme="1"/>
      <name val="Calibri"/>
      <family val="2"/>
      <charset val="204"/>
    </font>
    <font>
      <sz val="10"/>
      <name val="Times New Roman"/>
      <family val="1"/>
      <charset val="204"/>
    </font>
    <font>
      <sz val="10"/>
      <color rgb="FF0070C0"/>
      <name val="Times New Roman"/>
      <family val="1"/>
      <charset val="204"/>
    </font>
    <font>
      <sz val="11"/>
      <color rgb="FF0070C0"/>
      <name val="Calibri"/>
      <family val="2"/>
      <charset val="204"/>
    </font>
    <font>
      <strike/>
      <sz val="11"/>
      <color rgb="FF0070C0"/>
      <name val="Calibri"/>
      <family val="2"/>
      <charset val="204"/>
    </font>
    <font>
      <strike/>
      <sz val="10"/>
      <color rgb="FF0070C0"/>
      <name val="Times New Roman"/>
      <family val="1"/>
      <charset val="204"/>
    </font>
    <font>
      <b/>
      <u/>
      <sz val="11"/>
      <color rgb="FFFF0000"/>
      <name val="Calibri"/>
      <family val="2"/>
      <charset val="204"/>
    </font>
    <font>
      <sz val="11"/>
      <name val="Calibri"/>
      <family val="2"/>
      <charset val="204"/>
    </font>
    <font>
      <sz val="11"/>
      <name val="Calibri"/>
      <family val="2"/>
      <charset val="204"/>
      <scheme val="minor"/>
    </font>
    <font>
      <b/>
      <sz val="18"/>
      <color theme="1"/>
      <name val="Calibri"/>
      <family val="2"/>
      <charset val="204"/>
      <scheme val="minor"/>
    </font>
    <font>
      <sz val="12"/>
      <color theme="1"/>
      <name val="Calibri"/>
      <family val="2"/>
      <charset val="204"/>
      <scheme val="minor"/>
    </font>
    <font>
      <sz val="11"/>
      <color rgb="FFFF0000"/>
      <name val="Calibri"/>
      <family val="2"/>
      <scheme val="minor"/>
    </font>
    <font>
      <sz val="9"/>
      <color indexed="81"/>
      <name val="Tahoma"/>
      <family val="2"/>
      <charset val="204"/>
    </font>
    <font>
      <b/>
      <sz val="9"/>
      <color indexed="81"/>
      <name val="Tahoma"/>
      <family val="2"/>
      <charset val="204"/>
    </font>
    <font>
      <b/>
      <sz val="11"/>
      <color theme="1"/>
      <name val="Calibri"/>
      <family val="2"/>
      <charset val="204"/>
      <scheme val="minor"/>
    </font>
    <font>
      <sz val="11"/>
      <name val="Calibri"/>
      <family val="2"/>
      <scheme val="minor"/>
    </font>
    <font>
      <sz val="8"/>
      <name val="Arial"/>
      <family val="2"/>
    </font>
    <font>
      <b/>
      <sz val="10"/>
      <color indexed="9"/>
      <name val="Arial"/>
      <family val="2"/>
      <charset val="204"/>
    </font>
    <font>
      <b/>
      <sz val="8"/>
      <color indexed="56"/>
      <name val="Arial"/>
      <family val="2"/>
      <charset val="204"/>
    </font>
    <font>
      <b/>
      <u/>
      <sz val="11"/>
      <color theme="0"/>
      <name val="Calibri"/>
      <family val="2"/>
      <charset val="204"/>
    </font>
    <font>
      <b/>
      <sz val="10"/>
      <color theme="0"/>
      <name val="Arial"/>
      <family val="2"/>
      <charset val="204"/>
    </font>
  </fonts>
  <fills count="8">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FFC000"/>
        <bgColor indexed="64"/>
      </patternFill>
    </fill>
    <fill>
      <patternFill patternType="solid">
        <fgColor indexed="54"/>
        <bgColor indexed="64"/>
      </patternFill>
    </fill>
    <fill>
      <patternFill patternType="solid">
        <fgColor indexed="31"/>
        <bgColor indexed="64"/>
      </patternFill>
    </fill>
    <fill>
      <patternFill patternType="solid">
        <fgColor rgb="FFCCCC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31"/>
      </left>
      <right style="thin">
        <color indexed="31"/>
      </right>
      <top style="thin">
        <color indexed="31"/>
      </top>
      <bottom style="thin">
        <color indexed="31"/>
      </bottom>
      <diagonal/>
    </border>
    <border>
      <left style="thin">
        <color indexed="54"/>
      </left>
      <right style="thin">
        <color indexed="54"/>
      </right>
      <top style="thin">
        <color indexed="54"/>
      </top>
      <bottom style="thin">
        <color indexed="54"/>
      </bottom>
      <diagonal/>
    </border>
    <border>
      <left style="thin">
        <color indexed="31"/>
      </left>
      <right style="thin">
        <color indexed="31"/>
      </right>
      <top style="thin">
        <color indexed="31"/>
      </top>
      <bottom/>
      <diagonal/>
    </border>
    <border>
      <left style="thin">
        <color indexed="31"/>
      </left>
      <right style="thin">
        <color indexed="31"/>
      </right>
      <top/>
      <bottom style="thin">
        <color indexed="31"/>
      </bottom>
      <diagonal/>
    </border>
  </borders>
  <cellStyleXfs count="5">
    <xf numFmtId="0" fontId="0" fillId="0" borderId="0"/>
    <xf numFmtId="43" fontId="1" fillId="0" borderId="0" applyFont="0" applyFill="0" applyBorder="0" applyAlignment="0" applyProtection="0"/>
    <xf numFmtId="0" fontId="5" fillId="0" borderId="0"/>
    <xf numFmtId="0" fontId="23" fillId="0" borderId="0"/>
    <xf numFmtId="0" fontId="23" fillId="0" borderId="0"/>
  </cellStyleXfs>
  <cellXfs count="88">
    <xf numFmtId="0" fontId="0" fillId="0" borderId="0" xfId="0"/>
    <xf numFmtId="164"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5" fillId="0" borderId="1" xfId="0" applyFont="1" applyBorder="1" applyAlignment="1">
      <alignment vertical="center"/>
    </xf>
    <xf numFmtId="3" fontId="6" fillId="0" borderId="1" xfId="1" applyNumberFormat="1" applyFont="1" applyBorder="1" applyAlignment="1">
      <alignment horizontal="right"/>
    </xf>
    <xf numFmtId="3" fontId="6" fillId="0" borderId="1" xfId="0" applyNumberFormat="1" applyFont="1" applyBorder="1" applyAlignment="1">
      <alignment horizontal="right"/>
    </xf>
    <xf numFmtId="3" fontId="5" fillId="0" borderId="1" xfId="0" applyNumberFormat="1" applyFont="1" applyFill="1" applyBorder="1" applyAlignment="1">
      <alignment vertical="center"/>
    </xf>
    <xf numFmtId="3" fontId="5" fillId="0" borderId="1" xfId="1" applyNumberFormat="1" applyFont="1" applyFill="1" applyBorder="1" applyAlignment="1">
      <alignment vertical="center"/>
    </xf>
    <xf numFmtId="165" fontId="5" fillId="0" borderId="1" xfId="0" applyNumberFormat="1" applyFont="1" applyFill="1" applyBorder="1" applyAlignment="1">
      <alignment vertical="center"/>
    </xf>
    <xf numFmtId="3" fontId="5" fillId="0" borderId="1" xfId="1" applyNumberFormat="1" applyFont="1" applyFill="1" applyBorder="1" applyAlignment="1">
      <alignment horizontal="right" vertical="center"/>
    </xf>
    <xf numFmtId="0" fontId="0" fillId="0" borderId="0" xfId="0" applyAlignment="1">
      <alignment horizontal="center" vertical="center"/>
    </xf>
    <xf numFmtId="165" fontId="3" fillId="2" borderId="1" xfId="0" applyNumberFormat="1" applyFont="1" applyFill="1" applyBorder="1" applyAlignment="1">
      <alignment horizontal="center" vertical="center"/>
    </xf>
    <xf numFmtId="3" fontId="6" fillId="0" borderId="1" xfId="1" applyNumberFormat="1" applyFont="1" applyFill="1" applyBorder="1" applyAlignment="1">
      <alignment horizontal="center" vertical="center"/>
    </xf>
    <xf numFmtId="0" fontId="5" fillId="0" borderId="1" xfId="0" applyFont="1" applyBorder="1" applyAlignment="1">
      <alignment horizontal="center" vertical="center"/>
    </xf>
    <xf numFmtId="3" fontId="6" fillId="0" borderId="1" xfId="0" applyNumberFormat="1" applyFont="1" applyBorder="1" applyAlignment="1">
      <alignment horizontal="center" vertical="center"/>
    </xf>
    <xf numFmtId="3" fontId="5" fillId="0" borderId="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xf>
    <xf numFmtId="0" fontId="0" fillId="0" borderId="0" xfId="0" applyAlignment="1">
      <alignment horizontal="center" vertical="center" wrapText="1"/>
    </xf>
    <xf numFmtId="164"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0" fontId="0" fillId="0" borderId="0" xfId="0" applyAlignment="1">
      <alignment horizontal="left" vertical="center" wrapText="1"/>
    </xf>
    <xf numFmtId="0" fontId="10" fillId="0" borderId="1" xfId="0" applyFont="1" applyBorder="1" applyAlignment="1">
      <alignment horizontal="left" vertical="center"/>
    </xf>
    <xf numFmtId="3" fontId="9" fillId="0" borderId="1" xfId="1"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6" fillId="3"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5" fillId="3" borderId="1" xfId="1" applyNumberFormat="1" applyFont="1" applyFill="1" applyBorder="1" applyAlignment="1">
      <alignment horizontal="center" vertical="center" wrapText="1"/>
    </xf>
    <xf numFmtId="0" fontId="2" fillId="0" borderId="0" xfId="0" applyFont="1" applyAlignment="1">
      <alignment horizontal="center" vertical="center"/>
    </xf>
    <xf numFmtId="165" fontId="5" fillId="3" borderId="1" xfId="0" applyNumberFormat="1" applyFont="1" applyFill="1" applyBorder="1" applyAlignment="1">
      <alignment horizontal="center" vertical="center" wrapText="1"/>
    </xf>
    <xf numFmtId="3" fontId="6" fillId="0" borderId="1" xfId="1"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3" fontId="0" fillId="0" borderId="1" xfId="1" applyFont="1" applyBorder="1" applyAlignment="1">
      <alignment horizontal="center"/>
    </xf>
    <xf numFmtId="43" fontId="0" fillId="4" borderId="1" xfId="1" applyFont="1" applyFill="1" applyBorder="1" applyAlignment="1">
      <alignment horizontal="center"/>
    </xf>
    <xf numFmtId="0" fontId="0" fillId="4" borderId="1" xfId="0" applyFill="1" applyBorder="1"/>
    <xf numFmtId="43" fontId="0" fillId="3" borderId="1" xfId="1" applyFont="1" applyFill="1" applyBorder="1" applyAlignment="1">
      <alignment horizontal="center"/>
    </xf>
    <xf numFmtId="0" fontId="0" fillId="3" borderId="1" xfId="0" applyFill="1" applyBorder="1"/>
    <xf numFmtId="43" fontId="0" fillId="0" borderId="1" xfId="1" applyFont="1" applyBorder="1" applyAlignment="1">
      <alignment horizontal="center" wrapText="1"/>
    </xf>
    <xf numFmtId="43" fontId="0" fillId="4" borderId="1" xfId="1" applyFont="1" applyFill="1" applyBorder="1" applyAlignment="1">
      <alignment horizontal="center" wrapText="1"/>
    </xf>
    <xf numFmtId="0" fontId="0" fillId="0" borderId="0" xfId="0" applyAlignment="1">
      <alignment wrapText="1"/>
    </xf>
    <xf numFmtId="43" fontId="15" fillId="0" borderId="1" xfId="1" applyFont="1" applyBorder="1" applyAlignment="1">
      <alignment horizontal="center" wrapText="1"/>
    </xf>
    <xf numFmtId="0" fontId="16" fillId="0" borderId="0" xfId="0" applyFont="1" applyAlignment="1">
      <alignment horizontal="left" vertical="center"/>
    </xf>
    <xf numFmtId="49" fontId="0" fillId="0" borderId="1" xfId="1" applyNumberFormat="1" applyFont="1" applyBorder="1" applyAlignment="1">
      <alignment horizontal="center" wrapText="1"/>
    </xf>
    <xf numFmtId="0" fontId="17" fillId="0" borderId="0" xfId="0" applyFont="1" applyAlignment="1">
      <alignment horizontal="left" vertical="center"/>
    </xf>
    <xf numFmtId="0" fontId="3" fillId="2" borderId="1" xfId="0" applyFont="1" applyFill="1" applyBorder="1" applyAlignment="1">
      <alignment horizontal="left" vertical="center" wrapText="1"/>
    </xf>
    <xf numFmtId="0" fontId="14" fillId="0" borderId="1" xfId="0" applyFont="1" applyBorder="1" applyAlignment="1">
      <alignment horizontal="left" vertical="center"/>
    </xf>
    <xf numFmtId="0" fontId="18" fillId="0" borderId="0" xfId="0" applyFont="1"/>
    <xf numFmtId="43" fontId="18" fillId="0" borderId="1" xfId="1" applyFont="1" applyBorder="1" applyAlignment="1">
      <alignment horizontal="center"/>
    </xf>
    <xf numFmtId="43" fontId="18" fillId="4" borderId="1" xfId="1" applyFont="1" applyFill="1" applyBorder="1" applyAlignment="1">
      <alignment horizontal="center"/>
    </xf>
    <xf numFmtId="0" fontId="0" fillId="4" borderId="1" xfId="0" applyFill="1" applyBorder="1" applyAlignment="1">
      <alignment horizontal="center" vertical="center" wrapText="1"/>
    </xf>
    <xf numFmtId="0" fontId="18" fillId="4" borderId="1" xfId="0" applyFont="1" applyFill="1" applyBorder="1" applyAlignment="1">
      <alignment horizontal="center" vertical="center" wrapText="1"/>
    </xf>
    <xf numFmtId="0" fontId="0" fillId="3" borderId="1" xfId="1" applyNumberFormat="1" applyFont="1" applyFill="1" applyBorder="1" applyAlignment="1">
      <alignment horizontal="center"/>
    </xf>
    <xf numFmtId="0" fontId="0" fillId="0" borderId="1" xfId="1" applyNumberFormat="1" applyFont="1" applyBorder="1" applyAlignment="1">
      <alignment horizontal="center" wrapText="1"/>
    </xf>
    <xf numFmtId="0" fontId="22" fillId="0" borderId="0" xfId="0" applyFont="1" applyAlignment="1">
      <alignment horizontal="center" vertical="center"/>
    </xf>
    <xf numFmtId="0" fontId="24" fillId="5" borderId="4" xfId="3" applyNumberFormat="1" applyFont="1" applyFill="1" applyBorder="1" applyAlignment="1">
      <alignment horizontal="center" vertical="center" wrapText="1"/>
    </xf>
    <xf numFmtId="0" fontId="25" fillId="6" borderId="5" xfId="3" applyNumberFormat="1" applyFont="1" applyFill="1" applyBorder="1" applyAlignment="1">
      <alignment horizontal="center" vertical="center"/>
    </xf>
    <xf numFmtId="0" fontId="25" fillId="6" borderId="5" xfId="4" applyNumberFormat="1" applyFont="1" applyFill="1" applyBorder="1" applyAlignment="1">
      <alignment horizontal="center" vertical="center" wrapText="1"/>
    </xf>
    <xf numFmtId="0" fontId="23" fillId="0" borderId="5" xfId="4" applyNumberFormat="1" applyFont="1" applyBorder="1" applyAlignment="1">
      <alignment horizontal="center" vertical="center" wrapText="1"/>
    </xf>
    <xf numFmtId="0" fontId="23" fillId="7" borderId="5" xfId="4" applyNumberFormat="1" applyFont="1" applyFill="1" applyBorder="1" applyAlignment="1">
      <alignment horizontal="center" vertical="center" wrapText="1"/>
    </xf>
    <xf numFmtId="14" fontId="24" fillId="5" borderId="4" xfId="3"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24" fillId="5" borderId="6" xfId="3" applyNumberFormat="1" applyFont="1" applyFill="1" applyBorder="1" applyAlignment="1">
      <alignment horizontal="center" vertical="center" wrapText="1"/>
    </xf>
    <xf numFmtId="0" fontId="24" fillId="5" borderId="7" xfId="3"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5">
    <cellStyle name="Обычный" xfId="0" builtinId="0"/>
    <cellStyle name="Обычный 3" xfId="2"/>
    <cellStyle name="Обычный_ДДС" xfId="4"/>
    <cellStyle name="Обычный_Пример, отчет на 3 сент" xfId="3"/>
    <cellStyle name="Финансовый" xfId="1" builtinId="3"/>
  </cellStyles>
  <dxfs count="0"/>
  <tableStyles count="0" defaultTableStyle="TableStyleMedium2" defaultPivotStyle="PivotStyleMedium9"/>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A9" workbookViewId="0">
      <selection activeCell="B16" sqref="B16:B44"/>
    </sheetView>
  </sheetViews>
  <sheetFormatPr defaultRowHeight="14.4" x14ac:dyDescent="0.3"/>
  <cols>
    <col min="1" max="1" width="32.109375" style="18" bestFit="1" customWidth="1"/>
    <col min="2" max="2" width="128.5546875" style="23" customWidth="1"/>
    <col min="3" max="3" width="25.5546875" style="10" customWidth="1"/>
    <col min="4" max="4" width="19.6640625" style="10" customWidth="1"/>
    <col min="5" max="13" width="9.88671875" customWidth="1"/>
    <col min="16" max="16" width="20.88671875" customWidth="1"/>
  </cols>
  <sheetData>
    <row r="1" spans="1:13" x14ac:dyDescent="0.3">
      <c r="A1" s="17"/>
      <c r="B1" s="23" t="s">
        <v>44</v>
      </c>
    </row>
    <row r="2" spans="1:13" ht="57.6" x14ac:dyDescent="0.3">
      <c r="A2" s="19"/>
      <c r="B2" s="24" t="s">
        <v>30</v>
      </c>
      <c r="C2" s="30" t="s">
        <v>31</v>
      </c>
      <c r="D2" s="30" t="s">
        <v>32</v>
      </c>
      <c r="E2" s="1" t="s">
        <v>33</v>
      </c>
      <c r="F2" s="1"/>
      <c r="G2" s="1"/>
      <c r="H2" s="1"/>
      <c r="I2" s="1"/>
      <c r="J2" s="1"/>
      <c r="K2" s="1"/>
      <c r="L2" s="1"/>
      <c r="M2" s="1" t="s">
        <v>75</v>
      </c>
    </row>
    <row r="3" spans="1:13" x14ac:dyDescent="0.3">
      <c r="A3" s="19" t="s">
        <v>0</v>
      </c>
      <c r="B3" s="25">
        <f>B4-B14</f>
        <v>0</v>
      </c>
      <c r="C3" s="11">
        <f>B3+C4-C14</f>
        <v>0</v>
      </c>
      <c r="D3" s="11">
        <f t="shared" ref="D3:M3" si="0">C3+D4-D14</f>
        <v>0</v>
      </c>
      <c r="E3" s="2">
        <f t="shared" si="0"/>
        <v>0</v>
      </c>
      <c r="F3" s="2">
        <f t="shared" si="0"/>
        <v>0</v>
      </c>
      <c r="G3" s="2">
        <f t="shared" si="0"/>
        <v>0</v>
      </c>
      <c r="H3" s="2">
        <f t="shared" si="0"/>
        <v>0</v>
      </c>
      <c r="I3" s="2">
        <f t="shared" si="0"/>
        <v>0</v>
      </c>
      <c r="J3" s="2">
        <f t="shared" si="0"/>
        <v>0</v>
      </c>
      <c r="K3" s="2">
        <f t="shared" si="0"/>
        <v>0</v>
      </c>
      <c r="L3" s="2">
        <f t="shared" si="0"/>
        <v>0</v>
      </c>
      <c r="M3" s="2">
        <f t="shared" si="0"/>
        <v>0</v>
      </c>
    </row>
    <row r="4" spans="1:13" x14ac:dyDescent="0.3">
      <c r="A4" s="20" t="s">
        <v>1</v>
      </c>
      <c r="B4" s="26">
        <f>SUM(B5:B13)</f>
        <v>0</v>
      </c>
      <c r="C4" s="26">
        <f t="shared" ref="C4:M4" si="1">SUM(C5:C13)</f>
        <v>0</v>
      </c>
      <c r="D4" s="26">
        <f t="shared" si="1"/>
        <v>0</v>
      </c>
      <c r="E4" s="26">
        <f t="shared" si="1"/>
        <v>0</v>
      </c>
      <c r="F4" s="26">
        <f t="shared" si="1"/>
        <v>0</v>
      </c>
      <c r="G4" s="26">
        <f t="shared" si="1"/>
        <v>0</v>
      </c>
      <c r="H4" s="26">
        <f t="shared" si="1"/>
        <v>0</v>
      </c>
      <c r="I4" s="26">
        <f t="shared" si="1"/>
        <v>0</v>
      </c>
      <c r="J4" s="26">
        <f t="shared" si="1"/>
        <v>0</v>
      </c>
      <c r="K4" s="26">
        <f t="shared" si="1"/>
        <v>0</v>
      </c>
      <c r="L4" s="26">
        <f t="shared" si="1"/>
        <v>0</v>
      </c>
      <c r="M4" s="26">
        <f t="shared" si="1"/>
        <v>0</v>
      </c>
    </row>
    <row r="5" spans="1:13" ht="26.4" x14ac:dyDescent="0.3">
      <c r="A5" s="21" t="s">
        <v>2</v>
      </c>
      <c r="B5" s="27" t="s">
        <v>45</v>
      </c>
      <c r="C5" s="12"/>
      <c r="D5" s="12"/>
      <c r="E5" s="4"/>
      <c r="F5" s="4"/>
      <c r="G5" s="4"/>
      <c r="H5" s="4"/>
      <c r="I5" s="4"/>
      <c r="J5" s="4"/>
      <c r="K5" s="4"/>
      <c r="L5" s="4"/>
      <c r="M5" s="4">
        <f>SUM(C5:L5)</f>
        <v>0</v>
      </c>
    </row>
    <row r="6" spans="1:13" ht="26.4" x14ac:dyDescent="0.3">
      <c r="A6" s="21" t="s">
        <v>3</v>
      </c>
      <c r="B6" s="27" t="s">
        <v>46</v>
      </c>
      <c r="C6" s="13"/>
      <c r="D6" s="13"/>
      <c r="E6" s="3"/>
      <c r="F6" s="3"/>
      <c r="G6" s="3"/>
      <c r="H6" s="3"/>
      <c r="I6" s="3"/>
      <c r="J6" s="3"/>
      <c r="K6" s="3"/>
      <c r="L6" s="3"/>
      <c r="M6" s="4">
        <f t="shared" ref="M6:M46" si="2">SUM(C6:L6)</f>
        <v>0</v>
      </c>
    </row>
    <row r="7" spans="1:13" ht="26.4" x14ac:dyDescent="0.3">
      <c r="A7" s="21" t="s">
        <v>4</v>
      </c>
      <c r="B7" s="27" t="s">
        <v>47</v>
      </c>
      <c r="C7" s="13"/>
      <c r="D7" s="13"/>
      <c r="E7" s="3"/>
      <c r="F7" s="3"/>
      <c r="G7" s="3"/>
      <c r="H7" s="3"/>
      <c r="I7" s="3"/>
      <c r="J7" s="3"/>
      <c r="K7" s="3"/>
      <c r="L7" s="3"/>
      <c r="M7" s="4">
        <f t="shared" si="2"/>
        <v>0</v>
      </c>
    </row>
    <row r="8" spans="1:13" ht="39.6" x14ac:dyDescent="0.3">
      <c r="A8" s="21" t="s">
        <v>34</v>
      </c>
      <c r="B8" s="27" t="s">
        <v>35</v>
      </c>
      <c r="C8" s="13"/>
      <c r="D8" s="13"/>
      <c r="E8" s="3"/>
      <c r="F8" s="3"/>
      <c r="G8" s="3"/>
      <c r="H8" s="3"/>
      <c r="I8" s="3"/>
      <c r="J8" s="3"/>
      <c r="K8" s="3"/>
      <c r="L8" s="3"/>
      <c r="M8" s="4">
        <f t="shared" si="2"/>
        <v>0</v>
      </c>
    </row>
    <row r="9" spans="1:13" ht="26.4" x14ac:dyDescent="0.3">
      <c r="A9" s="21" t="s">
        <v>40</v>
      </c>
      <c r="B9" s="27" t="s">
        <v>65</v>
      </c>
      <c r="C9" s="14"/>
      <c r="D9" s="14"/>
      <c r="E9" s="5"/>
      <c r="F9" s="5"/>
      <c r="G9" s="5"/>
      <c r="H9" s="5"/>
      <c r="I9" s="5"/>
      <c r="J9" s="5"/>
      <c r="K9" s="5"/>
      <c r="L9" s="5"/>
      <c r="M9" s="4">
        <f t="shared" si="2"/>
        <v>0</v>
      </c>
    </row>
    <row r="10" spans="1:13" ht="26.4" x14ac:dyDescent="0.3">
      <c r="A10" s="21" t="s">
        <v>41</v>
      </c>
      <c r="B10" s="27" t="s">
        <v>66</v>
      </c>
      <c r="C10" s="13"/>
      <c r="D10" s="13"/>
      <c r="E10" s="3"/>
      <c r="F10" s="3"/>
      <c r="G10" s="3"/>
      <c r="H10" s="3"/>
      <c r="I10" s="3"/>
      <c r="J10" s="3"/>
      <c r="K10" s="3"/>
      <c r="L10" s="3"/>
      <c r="M10" s="4">
        <f t="shared" si="2"/>
        <v>0</v>
      </c>
    </row>
    <row r="11" spans="1:13" ht="26.4" x14ac:dyDescent="0.3">
      <c r="A11" s="21" t="s">
        <v>80</v>
      </c>
      <c r="B11" s="27" t="s">
        <v>79</v>
      </c>
      <c r="C11" s="13"/>
      <c r="D11" s="13"/>
      <c r="E11" s="3"/>
      <c r="F11" s="3"/>
      <c r="G11" s="3"/>
      <c r="H11" s="3"/>
      <c r="I11" s="3"/>
      <c r="J11" s="3"/>
      <c r="K11" s="3"/>
      <c r="L11" s="3"/>
      <c r="M11" s="4">
        <f t="shared" si="2"/>
        <v>0</v>
      </c>
    </row>
    <row r="12" spans="1:13" ht="39.6" x14ac:dyDescent="0.3">
      <c r="A12" s="33" t="s">
        <v>81</v>
      </c>
      <c r="B12" s="27" t="s">
        <v>82</v>
      </c>
      <c r="C12" s="14"/>
      <c r="D12" s="14"/>
      <c r="E12" s="5"/>
      <c r="F12" s="5"/>
      <c r="G12" s="5"/>
      <c r="H12" s="5"/>
      <c r="I12" s="5"/>
      <c r="J12" s="5"/>
      <c r="K12" s="5"/>
      <c r="L12" s="5"/>
      <c r="M12" s="4">
        <f t="shared" si="2"/>
        <v>0</v>
      </c>
    </row>
    <row r="13" spans="1:13" x14ac:dyDescent="0.3">
      <c r="A13" s="21" t="s">
        <v>17</v>
      </c>
      <c r="B13" s="28"/>
      <c r="C13" s="13"/>
      <c r="D13" s="13"/>
      <c r="E13" s="3"/>
      <c r="F13" s="3"/>
      <c r="G13" s="3"/>
      <c r="H13" s="3"/>
      <c r="I13" s="3"/>
      <c r="J13" s="3"/>
      <c r="K13" s="3"/>
      <c r="L13" s="3"/>
      <c r="M13" s="4">
        <f t="shared" si="2"/>
        <v>0</v>
      </c>
    </row>
    <row r="14" spans="1:13" x14ac:dyDescent="0.3">
      <c r="A14" s="20" t="s">
        <v>5</v>
      </c>
      <c r="B14" s="26">
        <f>SUM(B15:B46)</f>
        <v>0</v>
      </c>
      <c r="C14" s="26">
        <f t="shared" ref="C14:M14" si="3">SUM(C15:C46)</f>
        <v>0</v>
      </c>
      <c r="D14" s="26">
        <f t="shared" si="3"/>
        <v>0</v>
      </c>
      <c r="E14" s="26">
        <f t="shared" si="3"/>
        <v>0</v>
      </c>
      <c r="F14" s="26">
        <f t="shared" si="3"/>
        <v>0</v>
      </c>
      <c r="G14" s="26">
        <f t="shared" si="3"/>
        <v>0</v>
      </c>
      <c r="H14" s="26">
        <f t="shared" si="3"/>
        <v>0</v>
      </c>
      <c r="I14" s="26">
        <f t="shared" si="3"/>
        <v>0</v>
      </c>
      <c r="J14" s="26">
        <f t="shared" si="3"/>
        <v>0</v>
      </c>
      <c r="K14" s="26">
        <f t="shared" si="3"/>
        <v>0</v>
      </c>
      <c r="L14" s="26">
        <f t="shared" si="3"/>
        <v>0</v>
      </c>
      <c r="M14" s="26">
        <f t="shared" si="3"/>
        <v>0</v>
      </c>
    </row>
    <row r="15" spans="1:13" ht="26.4" x14ac:dyDescent="0.3">
      <c r="A15" s="22" t="s">
        <v>23</v>
      </c>
      <c r="B15" s="27" t="s">
        <v>36</v>
      </c>
      <c r="C15" s="15"/>
      <c r="D15" s="15"/>
      <c r="E15" s="7"/>
      <c r="F15" s="6"/>
      <c r="G15" s="6"/>
      <c r="H15" s="6"/>
      <c r="I15" s="6"/>
      <c r="J15" s="6"/>
      <c r="K15" s="6"/>
      <c r="L15" s="6"/>
      <c r="M15" s="6">
        <f t="shared" si="2"/>
        <v>0</v>
      </c>
    </row>
    <row r="16" spans="1:13" ht="39.6" x14ac:dyDescent="0.3">
      <c r="A16" s="22" t="s">
        <v>19</v>
      </c>
      <c r="B16" s="27" t="s">
        <v>51</v>
      </c>
      <c r="C16" s="15"/>
      <c r="D16" s="15"/>
      <c r="E16" s="6"/>
      <c r="F16" s="6"/>
      <c r="G16" s="6"/>
      <c r="H16" s="6"/>
      <c r="I16" s="6"/>
      <c r="J16" s="6"/>
      <c r="K16" s="6"/>
      <c r="L16" s="6"/>
      <c r="M16" s="6">
        <f t="shared" si="2"/>
        <v>0</v>
      </c>
    </row>
    <row r="17" spans="1:13" ht="39.6" x14ac:dyDescent="0.3">
      <c r="A17" s="22" t="s">
        <v>20</v>
      </c>
      <c r="B17" s="27" t="s">
        <v>52</v>
      </c>
      <c r="C17" s="15"/>
      <c r="D17" s="15"/>
      <c r="E17" s="6"/>
      <c r="F17" s="6"/>
      <c r="G17" s="6"/>
      <c r="H17" s="6"/>
      <c r="I17" s="6"/>
      <c r="J17" s="6"/>
      <c r="K17" s="6"/>
      <c r="L17" s="6"/>
      <c r="M17" s="6">
        <f t="shared" si="2"/>
        <v>0</v>
      </c>
    </row>
    <row r="18" spans="1:13" ht="39.6" x14ac:dyDescent="0.3">
      <c r="A18" s="22" t="s">
        <v>21</v>
      </c>
      <c r="B18" s="27" t="s">
        <v>53</v>
      </c>
      <c r="C18" s="15"/>
      <c r="D18" s="15"/>
      <c r="E18" s="6"/>
      <c r="F18" s="6"/>
      <c r="G18" s="6"/>
      <c r="H18" s="6"/>
      <c r="I18" s="6"/>
      <c r="J18" s="6"/>
      <c r="K18" s="6"/>
      <c r="L18" s="6"/>
      <c r="M18" s="6">
        <f t="shared" si="2"/>
        <v>0</v>
      </c>
    </row>
    <row r="19" spans="1:13" ht="39.6" x14ac:dyDescent="0.3">
      <c r="A19" s="33" t="s">
        <v>83</v>
      </c>
      <c r="B19" s="27" t="s">
        <v>84</v>
      </c>
      <c r="C19" s="15"/>
      <c r="D19" s="15"/>
      <c r="E19" s="6"/>
      <c r="F19" s="6"/>
      <c r="G19" s="6"/>
      <c r="H19" s="6"/>
      <c r="I19" s="6"/>
      <c r="J19" s="6"/>
      <c r="K19" s="6"/>
      <c r="L19" s="6"/>
      <c r="M19" s="6">
        <f t="shared" si="2"/>
        <v>0</v>
      </c>
    </row>
    <row r="20" spans="1:13" ht="52.8" x14ac:dyDescent="0.3">
      <c r="A20" s="22" t="s">
        <v>22</v>
      </c>
      <c r="B20" s="27" t="s">
        <v>37</v>
      </c>
      <c r="C20" s="15"/>
      <c r="D20" s="15"/>
      <c r="E20" s="6"/>
      <c r="F20" s="6"/>
      <c r="G20" s="6"/>
      <c r="H20" s="6"/>
      <c r="I20" s="6"/>
      <c r="J20" s="6"/>
      <c r="K20" s="6"/>
      <c r="L20" s="6"/>
      <c r="M20" s="6">
        <f t="shared" si="2"/>
        <v>0</v>
      </c>
    </row>
    <row r="21" spans="1:13" ht="26.4" x14ac:dyDescent="0.3">
      <c r="A21" s="22" t="s">
        <v>24</v>
      </c>
      <c r="B21" s="27" t="s">
        <v>25</v>
      </c>
      <c r="C21" s="15"/>
      <c r="D21" s="15"/>
      <c r="E21" s="6"/>
      <c r="F21" s="6"/>
      <c r="G21" s="6"/>
      <c r="H21" s="6"/>
      <c r="I21" s="6"/>
      <c r="J21" s="6"/>
      <c r="K21" s="6"/>
      <c r="L21" s="6"/>
      <c r="M21" s="6">
        <f t="shared" si="2"/>
        <v>0</v>
      </c>
    </row>
    <row r="22" spans="1:13" x14ac:dyDescent="0.3">
      <c r="A22" s="22" t="s">
        <v>6</v>
      </c>
      <c r="B22" s="27" t="s">
        <v>26</v>
      </c>
      <c r="C22" s="15"/>
      <c r="D22" s="15"/>
      <c r="E22" s="6"/>
      <c r="F22" s="6"/>
      <c r="G22" s="6"/>
      <c r="H22" s="6"/>
      <c r="I22" s="6"/>
      <c r="J22" s="6"/>
      <c r="K22" s="6"/>
      <c r="L22" s="6"/>
      <c r="M22" s="6">
        <f t="shared" si="2"/>
        <v>0</v>
      </c>
    </row>
    <row r="23" spans="1:13" x14ac:dyDescent="0.3">
      <c r="A23" s="22" t="s">
        <v>7</v>
      </c>
      <c r="B23" s="27" t="s">
        <v>27</v>
      </c>
      <c r="C23" s="15"/>
      <c r="D23" s="15"/>
      <c r="E23" s="6"/>
      <c r="F23" s="6"/>
      <c r="G23" s="6"/>
      <c r="H23" s="6"/>
      <c r="I23" s="6"/>
      <c r="J23" s="6"/>
      <c r="K23" s="6"/>
      <c r="L23" s="6"/>
      <c r="M23" s="6">
        <f t="shared" si="2"/>
        <v>0</v>
      </c>
    </row>
    <row r="24" spans="1:13" x14ac:dyDescent="0.3">
      <c r="A24" s="22" t="s">
        <v>8</v>
      </c>
      <c r="B24" s="27" t="s">
        <v>28</v>
      </c>
      <c r="C24" s="15"/>
      <c r="D24" s="15"/>
      <c r="E24" s="6"/>
      <c r="F24" s="6"/>
      <c r="G24" s="6"/>
      <c r="H24" s="6"/>
      <c r="I24" s="6"/>
      <c r="J24" s="6"/>
      <c r="K24" s="6"/>
      <c r="L24" s="6"/>
      <c r="M24" s="6">
        <f t="shared" si="2"/>
        <v>0</v>
      </c>
    </row>
    <row r="25" spans="1:13" ht="26.4" x14ac:dyDescent="0.3">
      <c r="A25" s="22" t="s">
        <v>11</v>
      </c>
      <c r="B25" s="27" t="s">
        <v>29</v>
      </c>
      <c r="C25" s="15"/>
      <c r="D25" s="15"/>
      <c r="E25" s="6"/>
      <c r="F25" s="6"/>
      <c r="G25" s="6"/>
      <c r="H25" s="6"/>
      <c r="I25" s="6"/>
      <c r="J25" s="6"/>
      <c r="K25" s="6"/>
      <c r="L25" s="6"/>
      <c r="M25" s="6">
        <f t="shared" si="2"/>
        <v>0</v>
      </c>
    </row>
    <row r="26" spans="1:13" ht="54.75" customHeight="1" x14ac:dyDescent="0.3">
      <c r="A26" s="22" t="s">
        <v>39</v>
      </c>
      <c r="B26" s="31" t="s">
        <v>56</v>
      </c>
      <c r="C26" s="15"/>
      <c r="D26" s="15"/>
      <c r="E26" s="6"/>
      <c r="F26" s="6"/>
      <c r="G26" s="6"/>
      <c r="H26" s="6"/>
      <c r="I26" s="6"/>
      <c r="J26" s="6"/>
      <c r="K26" s="6"/>
      <c r="L26" s="6"/>
      <c r="M26" s="6">
        <f t="shared" si="2"/>
        <v>0</v>
      </c>
    </row>
    <row r="27" spans="1:13" ht="55.5" customHeight="1" x14ac:dyDescent="0.3">
      <c r="A27" s="22" t="s">
        <v>38</v>
      </c>
      <c r="B27" s="27" t="s">
        <v>76</v>
      </c>
      <c r="C27" s="15"/>
      <c r="D27" s="15"/>
      <c r="E27" s="6"/>
      <c r="F27" s="6"/>
      <c r="G27" s="6"/>
      <c r="H27" s="6"/>
      <c r="I27" s="6"/>
      <c r="J27" s="6"/>
      <c r="K27" s="6"/>
      <c r="L27" s="6"/>
      <c r="M27" s="6">
        <f t="shared" si="2"/>
        <v>0</v>
      </c>
    </row>
    <row r="28" spans="1:13" ht="58.5" customHeight="1" x14ac:dyDescent="0.3">
      <c r="A28" s="22" t="s">
        <v>12</v>
      </c>
      <c r="B28" s="27" t="s">
        <v>57</v>
      </c>
      <c r="C28" s="15"/>
      <c r="D28" s="15"/>
      <c r="E28" s="6"/>
      <c r="F28" s="6"/>
      <c r="G28" s="6"/>
      <c r="H28" s="7"/>
      <c r="I28" s="7"/>
      <c r="J28" s="7"/>
      <c r="K28" s="7"/>
      <c r="L28" s="7"/>
      <c r="M28" s="7">
        <f t="shared" si="2"/>
        <v>0</v>
      </c>
    </row>
    <row r="29" spans="1:13" ht="26.4" x14ac:dyDescent="0.3">
      <c r="A29" s="22" t="s">
        <v>13</v>
      </c>
      <c r="B29" s="27" t="s">
        <v>58</v>
      </c>
      <c r="C29" s="15"/>
      <c r="D29" s="15"/>
      <c r="E29" s="6"/>
      <c r="F29" s="6"/>
      <c r="G29" s="6"/>
      <c r="H29" s="6"/>
      <c r="I29" s="7"/>
      <c r="J29" s="6"/>
      <c r="K29" s="6"/>
      <c r="L29" s="6"/>
      <c r="M29" s="6">
        <f t="shared" si="2"/>
        <v>0</v>
      </c>
    </row>
    <row r="30" spans="1:13" ht="26.4" x14ac:dyDescent="0.3">
      <c r="A30" s="22" t="s">
        <v>16</v>
      </c>
      <c r="B30" s="27" t="s">
        <v>59</v>
      </c>
      <c r="C30" s="15"/>
      <c r="D30" s="15"/>
      <c r="E30" s="6"/>
      <c r="F30" s="6"/>
      <c r="G30" s="6"/>
      <c r="H30" s="6"/>
      <c r="I30" s="6"/>
      <c r="J30" s="6"/>
      <c r="K30" s="6"/>
      <c r="L30" s="6"/>
      <c r="M30" s="6">
        <f t="shared" si="2"/>
        <v>0</v>
      </c>
    </row>
    <row r="31" spans="1:13" ht="26.4" x14ac:dyDescent="0.3">
      <c r="A31" s="22" t="s">
        <v>9</v>
      </c>
      <c r="B31" s="27" t="s">
        <v>60</v>
      </c>
      <c r="C31" s="15"/>
      <c r="D31" s="15"/>
      <c r="E31" s="6"/>
      <c r="F31" s="6"/>
      <c r="G31" s="6"/>
      <c r="H31" s="6"/>
      <c r="I31" s="6"/>
      <c r="J31" s="6"/>
      <c r="K31" s="6"/>
      <c r="L31" s="6"/>
      <c r="M31" s="6">
        <f t="shared" si="2"/>
        <v>0</v>
      </c>
    </row>
    <row r="32" spans="1:13" ht="26.4" x14ac:dyDescent="0.3">
      <c r="A32" s="22" t="s">
        <v>14</v>
      </c>
      <c r="B32" s="27" t="s">
        <v>61</v>
      </c>
      <c r="C32" s="15"/>
      <c r="D32" s="15"/>
      <c r="E32" s="6"/>
      <c r="F32" s="6"/>
      <c r="G32" s="6"/>
      <c r="H32" s="6"/>
      <c r="I32" s="6"/>
      <c r="J32" s="6"/>
      <c r="K32" s="6"/>
      <c r="L32" s="6"/>
      <c r="M32" s="6">
        <f t="shared" si="2"/>
        <v>0</v>
      </c>
    </row>
    <row r="33" spans="1:13" ht="26.4" x14ac:dyDescent="0.3">
      <c r="A33" s="33" t="s">
        <v>85</v>
      </c>
      <c r="B33" s="34" t="s">
        <v>86</v>
      </c>
      <c r="C33" s="15"/>
      <c r="D33" s="15"/>
      <c r="E33" s="6"/>
      <c r="F33" s="6"/>
      <c r="G33" s="6"/>
      <c r="H33" s="6"/>
      <c r="I33" s="6"/>
      <c r="J33" s="6"/>
      <c r="K33" s="6"/>
      <c r="L33" s="6"/>
      <c r="M33" s="6">
        <f t="shared" si="2"/>
        <v>0</v>
      </c>
    </row>
    <row r="34" spans="1:13" ht="26.4" x14ac:dyDescent="0.3">
      <c r="A34" s="22" t="s">
        <v>54</v>
      </c>
      <c r="B34" s="27" t="s">
        <v>70</v>
      </c>
      <c r="C34" s="15"/>
      <c r="D34" s="15"/>
      <c r="E34" s="6"/>
      <c r="F34" s="6"/>
      <c r="G34" s="6"/>
      <c r="H34" s="6"/>
      <c r="I34" s="6"/>
      <c r="J34" s="6"/>
      <c r="K34" s="6"/>
      <c r="L34" s="6"/>
      <c r="M34" s="6">
        <f t="shared" si="2"/>
        <v>0</v>
      </c>
    </row>
    <row r="35" spans="1:13" ht="39.6" x14ac:dyDescent="0.3">
      <c r="A35" s="22" t="s">
        <v>50</v>
      </c>
      <c r="B35" s="27" t="s">
        <v>62</v>
      </c>
      <c r="C35" s="15"/>
      <c r="D35" s="15"/>
      <c r="E35" s="6"/>
      <c r="F35" s="6"/>
      <c r="G35" s="6"/>
      <c r="H35" s="6"/>
      <c r="I35" s="6"/>
      <c r="J35" s="6"/>
      <c r="K35" s="6"/>
      <c r="L35" s="6"/>
      <c r="M35" s="6">
        <f t="shared" si="2"/>
        <v>0</v>
      </c>
    </row>
    <row r="36" spans="1:13" ht="71.25" customHeight="1" x14ac:dyDescent="0.3">
      <c r="A36" s="22" t="s">
        <v>18</v>
      </c>
      <c r="B36" s="27" t="s">
        <v>48</v>
      </c>
      <c r="C36" s="15"/>
      <c r="D36" s="15"/>
      <c r="E36" s="8"/>
      <c r="F36" s="8"/>
      <c r="G36" s="8"/>
      <c r="H36" s="8"/>
      <c r="I36" s="6"/>
      <c r="J36" s="6"/>
      <c r="K36" s="6"/>
      <c r="L36" s="6"/>
      <c r="M36" s="6">
        <f t="shared" si="2"/>
        <v>0</v>
      </c>
    </row>
    <row r="37" spans="1:13" ht="61.5" customHeight="1" x14ac:dyDescent="0.3">
      <c r="A37" s="22" t="s">
        <v>15</v>
      </c>
      <c r="B37" s="27" t="s">
        <v>49</v>
      </c>
      <c r="C37" s="16"/>
      <c r="D37" s="16"/>
      <c r="E37" s="9"/>
      <c r="F37" s="9"/>
      <c r="G37" s="9"/>
      <c r="H37" s="9"/>
      <c r="I37" s="9"/>
      <c r="J37" s="9"/>
      <c r="K37" s="9"/>
      <c r="L37" s="9"/>
      <c r="M37" s="9">
        <f t="shared" si="2"/>
        <v>0</v>
      </c>
    </row>
    <row r="38" spans="1:13" ht="61.5" customHeight="1" x14ac:dyDescent="0.3">
      <c r="A38" s="22" t="s">
        <v>55</v>
      </c>
      <c r="B38" s="27" t="s">
        <v>77</v>
      </c>
      <c r="C38" s="16"/>
      <c r="D38" s="16"/>
      <c r="E38" s="9"/>
      <c r="F38" s="9"/>
      <c r="G38" s="9"/>
      <c r="H38" s="9"/>
      <c r="I38" s="9"/>
      <c r="J38" s="9"/>
      <c r="K38" s="9"/>
      <c r="L38" s="9"/>
      <c r="M38" s="9">
        <f t="shared" si="2"/>
        <v>0</v>
      </c>
    </row>
    <row r="39" spans="1:13" ht="61.5" customHeight="1" x14ac:dyDescent="0.3">
      <c r="A39" s="22" t="s">
        <v>68</v>
      </c>
      <c r="B39" s="27" t="s">
        <v>67</v>
      </c>
      <c r="C39" s="16"/>
      <c r="D39" s="16"/>
      <c r="E39" s="9"/>
      <c r="F39" s="9"/>
      <c r="G39" s="9"/>
      <c r="H39" s="9"/>
      <c r="I39" s="9"/>
      <c r="J39" s="9"/>
      <c r="K39" s="9"/>
      <c r="L39" s="9"/>
      <c r="M39" s="9">
        <f t="shared" si="2"/>
        <v>0</v>
      </c>
    </row>
    <row r="40" spans="1:13" ht="61.5" customHeight="1" x14ac:dyDescent="0.3">
      <c r="A40" s="22" t="s">
        <v>71</v>
      </c>
      <c r="B40" s="27" t="s">
        <v>78</v>
      </c>
      <c r="C40" s="16"/>
      <c r="D40" s="16"/>
      <c r="E40" s="9"/>
      <c r="F40" s="9"/>
      <c r="G40" s="9"/>
      <c r="H40" s="9"/>
      <c r="I40" s="9"/>
      <c r="J40" s="9"/>
      <c r="K40" s="9"/>
      <c r="L40" s="9"/>
      <c r="M40" s="9">
        <f t="shared" si="2"/>
        <v>0</v>
      </c>
    </row>
    <row r="41" spans="1:13" ht="137.25" customHeight="1" x14ac:dyDescent="0.3">
      <c r="A41" s="22" t="s">
        <v>10</v>
      </c>
      <c r="B41" s="27" t="s">
        <v>69</v>
      </c>
      <c r="C41" s="16"/>
      <c r="D41" s="16"/>
      <c r="E41" s="9"/>
      <c r="F41" s="9"/>
      <c r="G41" s="9"/>
      <c r="H41" s="9"/>
      <c r="I41" s="9"/>
      <c r="J41" s="9"/>
      <c r="K41" s="9"/>
      <c r="L41" s="9"/>
      <c r="M41" s="9">
        <f t="shared" si="2"/>
        <v>0</v>
      </c>
    </row>
    <row r="42" spans="1:13" ht="26.4" x14ac:dyDescent="0.3">
      <c r="A42" s="21" t="s">
        <v>42</v>
      </c>
      <c r="B42" s="29" t="s">
        <v>63</v>
      </c>
      <c r="C42" s="14"/>
      <c r="D42" s="14"/>
      <c r="E42" s="5"/>
      <c r="F42" s="5"/>
      <c r="G42" s="5"/>
      <c r="H42" s="5"/>
      <c r="I42" s="5"/>
      <c r="J42" s="5"/>
      <c r="K42" s="5"/>
      <c r="L42" s="5"/>
      <c r="M42" s="5">
        <f t="shared" si="2"/>
        <v>0</v>
      </c>
    </row>
    <row r="43" spans="1:13" ht="26.4" x14ac:dyDescent="0.3">
      <c r="A43" s="21" t="s">
        <v>43</v>
      </c>
      <c r="B43" s="29" t="s">
        <v>64</v>
      </c>
      <c r="C43" s="13"/>
      <c r="D43" s="13"/>
      <c r="E43" s="3"/>
      <c r="F43" s="3"/>
      <c r="G43" s="3"/>
      <c r="H43" s="3"/>
      <c r="I43" s="3"/>
      <c r="J43" s="3"/>
      <c r="K43" s="3"/>
      <c r="L43" s="3"/>
      <c r="M43" s="3">
        <f t="shared" si="2"/>
        <v>0</v>
      </c>
    </row>
    <row r="44" spans="1:13" ht="26.4" x14ac:dyDescent="0.3">
      <c r="A44" s="33" t="s">
        <v>87</v>
      </c>
      <c r="B44" s="35" t="s">
        <v>88</v>
      </c>
      <c r="C44" s="13"/>
      <c r="D44" s="13"/>
      <c r="E44" s="3"/>
      <c r="F44" s="3"/>
      <c r="G44" s="3"/>
      <c r="H44" s="3"/>
      <c r="I44" s="3"/>
      <c r="J44" s="3"/>
      <c r="K44" s="3"/>
      <c r="L44" s="3"/>
      <c r="M44" s="3">
        <f t="shared" si="2"/>
        <v>0</v>
      </c>
    </row>
    <row r="45" spans="1:13" x14ac:dyDescent="0.3">
      <c r="A45" s="21" t="s">
        <v>17</v>
      </c>
      <c r="B45" s="28"/>
      <c r="C45" s="13"/>
      <c r="D45" s="13"/>
      <c r="E45" s="3"/>
      <c r="F45" s="3"/>
      <c r="G45" s="3"/>
      <c r="H45" s="3"/>
      <c r="I45" s="3"/>
      <c r="J45" s="3"/>
      <c r="K45" s="3"/>
      <c r="L45" s="3"/>
      <c r="M45" s="3">
        <f t="shared" si="2"/>
        <v>0</v>
      </c>
    </row>
    <row r="46" spans="1:13" x14ac:dyDescent="0.3">
      <c r="A46" s="21" t="s">
        <v>17</v>
      </c>
      <c r="B46" s="28"/>
      <c r="C46" s="13"/>
      <c r="D46" s="13"/>
      <c r="E46" s="3"/>
      <c r="F46" s="3"/>
      <c r="G46" s="3"/>
      <c r="H46" s="3"/>
      <c r="I46" s="3"/>
      <c r="J46" s="3"/>
      <c r="K46" s="3"/>
      <c r="L46" s="3"/>
      <c r="M46" s="3">
        <f t="shared" si="2"/>
        <v>0</v>
      </c>
    </row>
    <row r="49" spans="1:4" x14ac:dyDescent="0.3">
      <c r="A49" s="18" t="s">
        <v>73</v>
      </c>
      <c r="B49" s="32" t="s">
        <v>72</v>
      </c>
      <c r="C49"/>
      <c r="D49"/>
    </row>
    <row r="50" spans="1:4" x14ac:dyDescent="0.3">
      <c r="B50" s="32" t="s">
        <v>74</v>
      </c>
      <c r="C50"/>
      <c r="D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zoomScaleNormal="100" workbookViewId="0">
      <selection activeCell="B16" sqref="B16:B44"/>
    </sheetView>
  </sheetViews>
  <sheetFormatPr defaultRowHeight="14.4" x14ac:dyDescent="0.3"/>
  <cols>
    <col min="1" max="1" width="32.109375" style="18" bestFit="1" customWidth="1"/>
    <col min="2" max="2" width="128.5546875" style="23" hidden="1" customWidth="1"/>
    <col min="3" max="3" width="25.5546875" style="10" customWidth="1"/>
    <col min="4" max="4" width="19.6640625" style="10" customWidth="1"/>
    <col min="5" max="5" width="9.88671875" customWidth="1"/>
    <col min="6" max="8" width="16.88671875" bestFit="1" customWidth="1"/>
    <col min="9" max="9" width="10.44140625" bestFit="1" customWidth="1"/>
    <col min="10" max="11" width="9.88671875" customWidth="1"/>
    <col min="12" max="12" width="24.5546875" bestFit="1" customWidth="1"/>
    <col min="13" max="13" width="109.109375" customWidth="1"/>
    <col min="16" max="16" width="20.88671875" customWidth="1"/>
  </cols>
  <sheetData>
    <row r="1" spans="1:13" x14ac:dyDescent="0.3">
      <c r="A1" s="17"/>
      <c r="B1" s="23" t="s">
        <v>44</v>
      </c>
    </row>
    <row r="2" spans="1:13" ht="30" customHeight="1" x14ac:dyDescent="0.3">
      <c r="A2" s="19"/>
      <c r="B2" s="76" t="s">
        <v>30</v>
      </c>
      <c r="C2" s="80" t="s">
        <v>89</v>
      </c>
      <c r="D2" s="80" t="s">
        <v>90</v>
      </c>
      <c r="E2" s="78" t="s">
        <v>91</v>
      </c>
      <c r="F2" s="1" t="s">
        <v>92</v>
      </c>
      <c r="G2" s="1" t="s">
        <v>93</v>
      </c>
      <c r="H2" s="1" t="s">
        <v>95</v>
      </c>
      <c r="I2" s="1" t="s">
        <v>97</v>
      </c>
      <c r="J2" s="1" t="s">
        <v>97</v>
      </c>
      <c r="K2" s="1" t="s">
        <v>97</v>
      </c>
      <c r="L2" s="1" t="s">
        <v>96</v>
      </c>
      <c r="M2" s="78" t="s">
        <v>94</v>
      </c>
    </row>
    <row r="3" spans="1:13" x14ac:dyDescent="0.3">
      <c r="A3" s="19"/>
      <c r="B3" s="77"/>
      <c r="C3" s="81"/>
      <c r="D3" s="81"/>
      <c r="E3" s="79"/>
      <c r="F3" s="1"/>
      <c r="G3" s="1"/>
      <c r="H3" s="1"/>
      <c r="I3" s="1"/>
      <c r="J3" s="1"/>
      <c r="K3" s="1"/>
      <c r="L3" s="1"/>
      <c r="M3" s="79"/>
    </row>
    <row r="4" spans="1:13" x14ac:dyDescent="0.3">
      <c r="A4" s="19" t="s">
        <v>100</v>
      </c>
      <c r="B4" s="25">
        <f>B5-B15</f>
        <v>0</v>
      </c>
      <c r="C4" s="11"/>
      <c r="D4" s="11"/>
      <c r="E4" s="2"/>
      <c r="F4" s="2"/>
      <c r="G4" s="2"/>
      <c r="H4" s="2"/>
      <c r="I4" s="2"/>
      <c r="J4" s="2"/>
      <c r="K4" s="2"/>
      <c r="L4" s="2"/>
      <c r="M4" s="2"/>
    </row>
    <row r="5" spans="1:13" x14ac:dyDescent="0.3">
      <c r="A5" s="20" t="s">
        <v>101</v>
      </c>
      <c r="B5" s="26">
        <f>SUM(B6:B14)</f>
        <v>0</v>
      </c>
      <c r="C5" s="26">
        <f t="shared" ref="C5:M5" si="0">SUM(C6:C14)</f>
        <v>0</v>
      </c>
      <c r="D5" s="26">
        <f t="shared" si="0"/>
        <v>0</v>
      </c>
      <c r="E5" s="26">
        <f t="shared" si="0"/>
        <v>0</v>
      </c>
      <c r="F5" s="26">
        <f t="shared" si="0"/>
        <v>0</v>
      </c>
      <c r="G5" s="26">
        <f t="shared" si="0"/>
        <v>0</v>
      </c>
      <c r="H5" s="26">
        <f t="shared" si="0"/>
        <v>0</v>
      </c>
      <c r="I5" s="26">
        <f t="shared" si="0"/>
        <v>0</v>
      </c>
      <c r="J5" s="26">
        <f t="shared" si="0"/>
        <v>0</v>
      </c>
      <c r="K5" s="26">
        <f t="shared" si="0"/>
        <v>0</v>
      </c>
      <c r="L5" s="26">
        <f t="shared" si="0"/>
        <v>0</v>
      </c>
      <c r="M5" s="26">
        <f t="shared" si="0"/>
        <v>0</v>
      </c>
    </row>
    <row r="6" spans="1:13" ht="39.6" x14ac:dyDescent="0.3">
      <c r="A6" s="21" t="s">
        <v>2</v>
      </c>
      <c r="B6" s="27" t="s">
        <v>45</v>
      </c>
      <c r="C6" s="12"/>
      <c r="D6" s="12"/>
      <c r="E6" s="4"/>
      <c r="F6" s="4"/>
      <c r="G6" s="4"/>
      <c r="H6" s="4"/>
      <c r="I6" s="4"/>
      <c r="J6" s="4"/>
      <c r="K6" s="4"/>
      <c r="L6" s="4"/>
      <c r="M6" s="27" t="s">
        <v>98</v>
      </c>
    </row>
    <row r="7" spans="1:13" ht="26.4" x14ac:dyDescent="0.3">
      <c r="A7" s="21" t="s">
        <v>3</v>
      </c>
      <c r="B7" s="27" t="s">
        <v>46</v>
      </c>
      <c r="C7" s="13"/>
      <c r="D7" s="13"/>
      <c r="E7" s="3"/>
      <c r="F7" s="3"/>
      <c r="G7" s="3"/>
      <c r="H7" s="3"/>
      <c r="I7" s="3"/>
      <c r="J7" s="3"/>
      <c r="K7" s="3"/>
      <c r="L7" s="3"/>
      <c r="M7" s="27" t="s">
        <v>99</v>
      </c>
    </row>
    <row r="8" spans="1:13" ht="26.4" x14ac:dyDescent="0.3">
      <c r="A8" s="21" t="s">
        <v>4</v>
      </c>
      <c r="B8" s="27" t="s">
        <v>47</v>
      </c>
      <c r="C8" s="13"/>
      <c r="D8" s="13"/>
      <c r="E8" s="3"/>
      <c r="F8" s="3"/>
      <c r="G8" s="3"/>
      <c r="H8" s="3"/>
      <c r="I8" s="3"/>
      <c r="J8" s="3"/>
      <c r="K8" s="3"/>
      <c r="L8" s="3"/>
      <c r="M8" s="27" t="s">
        <v>47</v>
      </c>
    </row>
    <row r="9" spans="1:13" ht="39.6" x14ac:dyDescent="0.3">
      <c r="A9" s="21" t="s">
        <v>34</v>
      </c>
      <c r="B9" s="27" t="s">
        <v>35</v>
      </c>
      <c r="C9" s="13"/>
      <c r="D9" s="13"/>
      <c r="E9" s="3"/>
      <c r="F9" s="3"/>
      <c r="G9" s="3"/>
      <c r="H9" s="3"/>
      <c r="I9" s="3"/>
      <c r="J9" s="3"/>
      <c r="K9" s="3"/>
      <c r="L9" s="3"/>
      <c r="M9" s="27" t="s">
        <v>35</v>
      </c>
    </row>
    <row r="10" spans="1:13" ht="39.6" x14ac:dyDescent="0.3">
      <c r="A10" s="21" t="s">
        <v>40</v>
      </c>
      <c r="B10" s="27" t="s">
        <v>65</v>
      </c>
      <c r="C10" s="14"/>
      <c r="D10" s="14"/>
      <c r="E10" s="5"/>
      <c r="F10" s="5"/>
      <c r="G10" s="5"/>
      <c r="H10" s="5"/>
      <c r="I10" s="5"/>
      <c r="J10" s="5"/>
      <c r="K10" s="5"/>
      <c r="L10" s="5"/>
      <c r="M10" s="27" t="s">
        <v>65</v>
      </c>
    </row>
    <row r="11" spans="1:13" ht="39.6" x14ac:dyDescent="0.3">
      <c r="A11" s="21" t="s">
        <v>41</v>
      </c>
      <c r="B11" s="27" t="s">
        <v>66</v>
      </c>
      <c r="C11" s="13"/>
      <c r="D11" s="13"/>
      <c r="E11" s="3"/>
      <c r="F11" s="3"/>
      <c r="G11" s="3"/>
      <c r="H11" s="3"/>
      <c r="I11" s="3"/>
      <c r="J11" s="3"/>
      <c r="K11" s="3"/>
      <c r="L11" s="3"/>
      <c r="M11" s="27" t="s">
        <v>66</v>
      </c>
    </row>
    <row r="12" spans="1:13" ht="39.6" x14ac:dyDescent="0.3">
      <c r="A12" s="21" t="s">
        <v>80</v>
      </c>
      <c r="B12" s="27" t="s">
        <v>79</v>
      </c>
      <c r="C12" s="13"/>
      <c r="D12" s="13"/>
      <c r="E12" s="3"/>
      <c r="F12" s="3"/>
      <c r="G12" s="3"/>
      <c r="H12" s="3"/>
      <c r="I12" s="3"/>
      <c r="J12" s="3"/>
      <c r="K12" s="3"/>
      <c r="L12" s="3"/>
      <c r="M12" s="27" t="s">
        <v>79</v>
      </c>
    </row>
    <row r="13" spans="1:13" ht="52.8" x14ac:dyDescent="0.3">
      <c r="A13" s="33" t="s">
        <v>81</v>
      </c>
      <c r="B13" s="27" t="s">
        <v>82</v>
      </c>
      <c r="C13" s="14"/>
      <c r="D13" s="14"/>
      <c r="E13" s="5"/>
      <c r="F13" s="5"/>
      <c r="G13" s="5"/>
      <c r="H13" s="5"/>
      <c r="I13" s="5"/>
      <c r="J13" s="5"/>
      <c r="K13" s="5"/>
      <c r="L13" s="5"/>
      <c r="M13" s="27" t="s">
        <v>82</v>
      </c>
    </row>
    <row r="14" spans="1:13" x14ac:dyDescent="0.3">
      <c r="A14" s="21" t="s">
        <v>17</v>
      </c>
      <c r="B14" s="28"/>
      <c r="C14" s="13"/>
      <c r="D14" s="13"/>
      <c r="E14" s="3"/>
      <c r="F14" s="3"/>
      <c r="G14" s="3"/>
      <c r="H14" s="3"/>
      <c r="I14" s="3"/>
      <c r="J14" s="3"/>
      <c r="K14" s="3"/>
      <c r="L14" s="3"/>
      <c r="M14" s="28"/>
    </row>
    <row r="15" spans="1:13" x14ac:dyDescent="0.3">
      <c r="A15" s="20" t="s">
        <v>102</v>
      </c>
      <c r="B15" s="26">
        <f>SUM(B16:B47)</f>
        <v>0</v>
      </c>
      <c r="C15" s="26">
        <f t="shared" ref="C15:M15" si="1">SUM(C16:C47)</f>
        <v>0</v>
      </c>
      <c r="D15" s="26">
        <f t="shared" si="1"/>
        <v>0</v>
      </c>
      <c r="E15" s="26">
        <f t="shared" si="1"/>
        <v>0</v>
      </c>
      <c r="F15" s="26">
        <f t="shared" si="1"/>
        <v>0</v>
      </c>
      <c r="G15" s="26">
        <f t="shared" si="1"/>
        <v>0</v>
      </c>
      <c r="H15" s="26">
        <f t="shared" si="1"/>
        <v>0</v>
      </c>
      <c r="I15" s="26">
        <f t="shared" si="1"/>
        <v>0</v>
      </c>
      <c r="J15" s="26">
        <f t="shared" si="1"/>
        <v>0</v>
      </c>
      <c r="K15" s="26">
        <f t="shared" si="1"/>
        <v>0</v>
      </c>
      <c r="L15" s="26">
        <f t="shared" si="1"/>
        <v>0</v>
      </c>
      <c r="M15" s="26">
        <f t="shared" si="1"/>
        <v>0</v>
      </c>
    </row>
    <row r="16" spans="1:13" ht="26.4" x14ac:dyDescent="0.3">
      <c r="A16" s="22" t="s">
        <v>23</v>
      </c>
      <c r="B16" s="27" t="s">
        <v>36</v>
      </c>
      <c r="C16" s="15"/>
      <c r="D16" s="15"/>
      <c r="E16" s="7"/>
      <c r="F16" s="6"/>
      <c r="G16" s="6"/>
      <c r="H16" s="6"/>
      <c r="I16" s="6"/>
      <c r="J16" s="6"/>
      <c r="K16" s="6"/>
      <c r="L16" s="6"/>
      <c r="M16" s="6">
        <f t="shared" ref="M16:M47" si="2">SUM(C16:L16)</f>
        <v>0</v>
      </c>
    </row>
    <row r="17" spans="1:13" ht="39.6" x14ac:dyDescent="0.3">
      <c r="A17" s="22" t="s">
        <v>19</v>
      </c>
      <c r="B17" s="27" t="s">
        <v>51</v>
      </c>
      <c r="C17" s="15"/>
      <c r="D17" s="15"/>
      <c r="E17" s="6"/>
      <c r="F17" s="6"/>
      <c r="G17" s="6"/>
      <c r="H17" s="6"/>
      <c r="I17" s="6"/>
      <c r="J17" s="6"/>
      <c r="K17" s="6"/>
      <c r="L17" s="6"/>
      <c r="M17" s="6">
        <f t="shared" si="2"/>
        <v>0</v>
      </c>
    </row>
    <row r="18" spans="1:13" ht="39.6" x14ac:dyDescent="0.3">
      <c r="A18" s="22" t="s">
        <v>20</v>
      </c>
      <c r="B18" s="27" t="s">
        <v>52</v>
      </c>
      <c r="C18" s="15"/>
      <c r="D18" s="15"/>
      <c r="E18" s="6"/>
      <c r="F18" s="6"/>
      <c r="G18" s="6"/>
      <c r="H18" s="6"/>
      <c r="I18" s="6"/>
      <c r="J18" s="6"/>
      <c r="K18" s="6"/>
      <c r="L18" s="6"/>
      <c r="M18" s="6">
        <f t="shared" si="2"/>
        <v>0</v>
      </c>
    </row>
    <row r="19" spans="1:13" ht="39.6" x14ac:dyDescent="0.3">
      <c r="A19" s="22" t="s">
        <v>21</v>
      </c>
      <c r="B19" s="27" t="s">
        <v>53</v>
      </c>
      <c r="C19" s="15"/>
      <c r="D19" s="15"/>
      <c r="E19" s="6"/>
      <c r="F19" s="6"/>
      <c r="G19" s="6"/>
      <c r="H19" s="6"/>
      <c r="I19" s="6"/>
      <c r="J19" s="6"/>
      <c r="K19" s="6"/>
      <c r="L19" s="6"/>
      <c r="M19" s="6">
        <f t="shared" si="2"/>
        <v>0</v>
      </c>
    </row>
    <row r="20" spans="1:13" ht="39.6" x14ac:dyDescent="0.3">
      <c r="A20" s="33" t="s">
        <v>83</v>
      </c>
      <c r="B20" s="27" t="s">
        <v>84</v>
      </c>
      <c r="C20" s="15"/>
      <c r="D20" s="15"/>
      <c r="E20" s="6"/>
      <c r="F20" s="6"/>
      <c r="G20" s="6"/>
      <c r="H20" s="6"/>
      <c r="I20" s="6"/>
      <c r="J20" s="6"/>
      <c r="K20" s="6"/>
      <c r="L20" s="6"/>
      <c r="M20" s="6">
        <f t="shared" si="2"/>
        <v>0</v>
      </c>
    </row>
    <row r="21" spans="1:13" ht="52.8" x14ac:dyDescent="0.3">
      <c r="A21" s="22" t="s">
        <v>22</v>
      </c>
      <c r="B21" s="27" t="s">
        <v>37</v>
      </c>
      <c r="C21" s="15"/>
      <c r="D21" s="15"/>
      <c r="E21" s="6"/>
      <c r="F21" s="6"/>
      <c r="G21" s="6"/>
      <c r="H21" s="6"/>
      <c r="I21" s="6"/>
      <c r="J21" s="6"/>
      <c r="K21" s="6"/>
      <c r="L21" s="6"/>
      <c r="M21" s="6">
        <f t="shared" si="2"/>
        <v>0</v>
      </c>
    </row>
    <row r="22" spans="1:13" ht="26.4" x14ac:dyDescent="0.3">
      <c r="A22" s="22" t="s">
        <v>24</v>
      </c>
      <c r="B22" s="27" t="s">
        <v>25</v>
      </c>
      <c r="C22" s="15"/>
      <c r="D22" s="15"/>
      <c r="E22" s="6"/>
      <c r="F22" s="6"/>
      <c r="G22" s="6"/>
      <c r="H22" s="6"/>
      <c r="I22" s="6"/>
      <c r="J22" s="6"/>
      <c r="K22" s="6"/>
      <c r="L22" s="6"/>
      <c r="M22" s="6">
        <f t="shared" si="2"/>
        <v>0</v>
      </c>
    </row>
    <row r="23" spans="1:13" x14ac:dyDescent="0.3">
      <c r="A23" s="22" t="s">
        <v>6</v>
      </c>
      <c r="B23" s="27" t="s">
        <v>26</v>
      </c>
      <c r="C23" s="15"/>
      <c r="D23" s="15"/>
      <c r="E23" s="6"/>
      <c r="F23" s="6"/>
      <c r="G23" s="6"/>
      <c r="H23" s="6"/>
      <c r="I23" s="6"/>
      <c r="J23" s="6"/>
      <c r="K23" s="6"/>
      <c r="L23" s="6"/>
      <c r="M23" s="6">
        <f t="shared" si="2"/>
        <v>0</v>
      </c>
    </row>
    <row r="24" spans="1:13" x14ac:dyDescent="0.3">
      <c r="A24" s="22" t="s">
        <v>7</v>
      </c>
      <c r="B24" s="27" t="s">
        <v>27</v>
      </c>
      <c r="C24" s="15"/>
      <c r="D24" s="15"/>
      <c r="E24" s="6"/>
      <c r="F24" s="6"/>
      <c r="G24" s="6"/>
      <c r="H24" s="6"/>
      <c r="I24" s="6"/>
      <c r="J24" s="6"/>
      <c r="K24" s="6"/>
      <c r="L24" s="6"/>
      <c r="M24" s="6">
        <f t="shared" si="2"/>
        <v>0</v>
      </c>
    </row>
    <row r="25" spans="1:13" x14ac:dyDescent="0.3">
      <c r="A25" s="22" t="s">
        <v>8</v>
      </c>
      <c r="B25" s="27" t="s">
        <v>28</v>
      </c>
      <c r="C25" s="15"/>
      <c r="D25" s="15"/>
      <c r="E25" s="6"/>
      <c r="F25" s="6"/>
      <c r="G25" s="6"/>
      <c r="H25" s="6"/>
      <c r="I25" s="6"/>
      <c r="J25" s="6"/>
      <c r="K25" s="6"/>
      <c r="L25" s="6"/>
      <c r="M25" s="6">
        <f t="shared" si="2"/>
        <v>0</v>
      </c>
    </row>
    <row r="26" spans="1:13" ht="26.4" x14ac:dyDescent="0.3">
      <c r="A26" s="22" t="s">
        <v>11</v>
      </c>
      <c r="B26" s="27" t="s">
        <v>29</v>
      </c>
      <c r="C26" s="15"/>
      <c r="D26" s="15"/>
      <c r="E26" s="6"/>
      <c r="F26" s="6"/>
      <c r="G26" s="6"/>
      <c r="H26" s="6"/>
      <c r="I26" s="6"/>
      <c r="J26" s="6"/>
      <c r="K26" s="6"/>
      <c r="L26" s="6"/>
      <c r="M26" s="6">
        <f t="shared" si="2"/>
        <v>0</v>
      </c>
    </row>
    <row r="27" spans="1:13" ht="54.75" customHeight="1" x14ac:dyDescent="0.3">
      <c r="A27" s="22" t="s">
        <v>39</v>
      </c>
      <c r="B27" s="31" t="s">
        <v>56</v>
      </c>
      <c r="C27" s="15"/>
      <c r="D27" s="15"/>
      <c r="E27" s="6"/>
      <c r="F27" s="6"/>
      <c r="G27" s="6"/>
      <c r="H27" s="6"/>
      <c r="I27" s="6"/>
      <c r="J27" s="6"/>
      <c r="K27" s="6"/>
      <c r="L27" s="6"/>
      <c r="M27" s="6">
        <f t="shared" si="2"/>
        <v>0</v>
      </c>
    </row>
    <row r="28" spans="1:13" ht="55.5" customHeight="1" x14ac:dyDescent="0.3">
      <c r="A28" s="22" t="s">
        <v>38</v>
      </c>
      <c r="B28" s="27" t="s">
        <v>76</v>
      </c>
      <c r="C28" s="15"/>
      <c r="D28" s="15"/>
      <c r="E28" s="6"/>
      <c r="F28" s="6"/>
      <c r="G28" s="6"/>
      <c r="H28" s="6"/>
      <c r="I28" s="6"/>
      <c r="J28" s="6"/>
      <c r="K28" s="6"/>
      <c r="L28" s="6"/>
      <c r="M28" s="6">
        <f t="shared" si="2"/>
        <v>0</v>
      </c>
    </row>
    <row r="29" spans="1:13" ht="58.5" customHeight="1" x14ac:dyDescent="0.3">
      <c r="A29" s="22" t="s">
        <v>12</v>
      </c>
      <c r="B29" s="27" t="s">
        <v>57</v>
      </c>
      <c r="C29" s="15"/>
      <c r="D29" s="15"/>
      <c r="E29" s="6"/>
      <c r="F29" s="6"/>
      <c r="G29" s="6"/>
      <c r="H29" s="7"/>
      <c r="I29" s="7"/>
      <c r="J29" s="7"/>
      <c r="K29" s="7"/>
      <c r="L29" s="7"/>
      <c r="M29" s="7">
        <f t="shared" si="2"/>
        <v>0</v>
      </c>
    </row>
    <row r="30" spans="1:13" ht="26.4" x14ac:dyDescent="0.3">
      <c r="A30" s="22" t="s">
        <v>13</v>
      </c>
      <c r="B30" s="27" t="s">
        <v>58</v>
      </c>
      <c r="C30" s="15"/>
      <c r="D30" s="15"/>
      <c r="E30" s="6"/>
      <c r="F30" s="6"/>
      <c r="G30" s="6"/>
      <c r="H30" s="6"/>
      <c r="I30" s="7"/>
      <c r="J30" s="6"/>
      <c r="K30" s="6"/>
      <c r="L30" s="6"/>
      <c r="M30" s="6">
        <f t="shared" si="2"/>
        <v>0</v>
      </c>
    </row>
    <row r="31" spans="1:13" ht="26.4" x14ac:dyDescent="0.3">
      <c r="A31" s="22" t="s">
        <v>16</v>
      </c>
      <c r="B31" s="27" t="s">
        <v>59</v>
      </c>
      <c r="C31" s="15"/>
      <c r="D31" s="15"/>
      <c r="E31" s="6"/>
      <c r="F31" s="6"/>
      <c r="G31" s="6"/>
      <c r="H31" s="6"/>
      <c r="I31" s="6"/>
      <c r="J31" s="6"/>
      <c r="K31" s="6"/>
      <c r="L31" s="6"/>
      <c r="M31" s="6">
        <f t="shared" si="2"/>
        <v>0</v>
      </c>
    </row>
    <row r="32" spans="1:13" ht="26.4" x14ac:dyDescent="0.3">
      <c r="A32" s="22" t="s">
        <v>9</v>
      </c>
      <c r="B32" s="27" t="s">
        <v>60</v>
      </c>
      <c r="C32" s="15"/>
      <c r="D32" s="15"/>
      <c r="E32" s="6"/>
      <c r="F32" s="6"/>
      <c r="G32" s="6"/>
      <c r="H32" s="6"/>
      <c r="I32" s="6"/>
      <c r="J32" s="6"/>
      <c r="K32" s="6"/>
      <c r="L32" s="6"/>
      <c r="M32" s="6">
        <f t="shared" si="2"/>
        <v>0</v>
      </c>
    </row>
    <row r="33" spans="1:13" ht="26.4" x14ac:dyDescent="0.3">
      <c r="A33" s="22" t="s">
        <v>14</v>
      </c>
      <c r="B33" s="27" t="s">
        <v>61</v>
      </c>
      <c r="C33" s="15"/>
      <c r="D33" s="15"/>
      <c r="E33" s="6"/>
      <c r="F33" s="6"/>
      <c r="G33" s="6"/>
      <c r="H33" s="6"/>
      <c r="I33" s="6"/>
      <c r="J33" s="6"/>
      <c r="K33" s="6"/>
      <c r="L33" s="6"/>
      <c r="M33" s="6">
        <f t="shared" si="2"/>
        <v>0</v>
      </c>
    </row>
    <row r="34" spans="1:13" ht="26.4" x14ac:dyDescent="0.3">
      <c r="A34" s="33" t="s">
        <v>85</v>
      </c>
      <c r="B34" s="34" t="s">
        <v>86</v>
      </c>
      <c r="C34" s="15"/>
      <c r="D34" s="15"/>
      <c r="E34" s="6"/>
      <c r="F34" s="6"/>
      <c r="G34" s="6"/>
      <c r="H34" s="6"/>
      <c r="I34" s="6"/>
      <c r="J34" s="6"/>
      <c r="K34" s="6"/>
      <c r="L34" s="6"/>
      <c r="M34" s="6">
        <f t="shared" ref="M34" si="3">SUM(C34:L34)</f>
        <v>0</v>
      </c>
    </row>
    <row r="35" spans="1:13" ht="26.4" x14ac:dyDescent="0.3">
      <c r="A35" s="22" t="s">
        <v>54</v>
      </c>
      <c r="B35" s="27" t="s">
        <v>70</v>
      </c>
      <c r="C35" s="15"/>
      <c r="D35" s="15"/>
      <c r="E35" s="6"/>
      <c r="F35" s="6"/>
      <c r="G35" s="6"/>
      <c r="H35" s="6"/>
      <c r="I35" s="6"/>
      <c r="J35" s="6"/>
      <c r="K35" s="6"/>
      <c r="L35" s="6"/>
      <c r="M35" s="6">
        <f t="shared" si="2"/>
        <v>0</v>
      </c>
    </row>
    <row r="36" spans="1:13" ht="39.6" x14ac:dyDescent="0.3">
      <c r="A36" s="22" t="s">
        <v>50</v>
      </c>
      <c r="B36" s="27" t="s">
        <v>62</v>
      </c>
      <c r="C36" s="15"/>
      <c r="D36" s="15"/>
      <c r="E36" s="6"/>
      <c r="F36" s="6"/>
      <c r="G36" s="6"/>
      <c r="H36" s="6"/>
      <c r="I36" s="6"/>
      <c r="J36" s="6"/>
      <c r="K36" s="6"/>
      <c r="L36" s="6"/>
      <c r="M36" s="6">
        <f t="shared" si="2"/>
        <v>0</v>
      </c>
    </row>
    <row r="37" spans="1:13" ht="71.25" customHeight="1" x14ac:dyDescent="0.3">
      <c r="A37" s="22" t="s">
        <v>18</v>
      </c>
      <c r="B37" s="27" t="s">
        <v>48</v>
      </c>
      <c r="C37" s="15"/>
      <c r="D37" s="15"/>
      <c r="E37" s="8"/>
      <c r="F37" s="8"/>
      <c r="G37" s="8"/>
      <c r="H37" s="8"/>
      <c r="I37" s="6"/>
      <c r="J37" s="6"/>
      <c r="K37" s="6"/>
      <c r="L37" s="6"/>
      <c r="M37" s="6">
        <f t="shared" si="2"/>
        <v>0</v>
      </c>
    </row>
    <row r="38" spans="1:13" ht="61.5" customHeight="1" x14ac:dyDescent="0.3">
      <c r="A38" s="22" t="s">
        <v>15</v>
      </c>
      <c r="B38" s="27" t="s">
        <v>49</v>
      </c>
      <c r="C38" s="16"/>
      <c r="D38" s="16"/>
      <c r="E38" s="9"/>
      <c r="F38" s="9"/>
      <c r="G38" s="9"/>
      <c r="H38" s="9"/>
      <c r="I38" s="9"/>
      <c r="J38" s="9"/>
      <c r="K38" s="9"/>
      <c r="L38" s="9"/>
      <c r="M38" s="9">
        <f t="shared" si="2"/>
        <v>0</v>
      </c>
    </row>
    <row r="39" spans="1:13" ht="61.5" customHeight="1" x14ac:dyDescent="0.3">
      <c r="A39" s="22" t="s">
        <v>55</v>
      </c>
      <c r="B39" s="27" t="s">
        <v>77</v>
      </c>
      <c r="C39" s="16"/>
      <c r="D39" s="16"/>
      <c r="E39" s="9"/>
      <c r="F39" s="9"/>
      <c r="G39" s="9"/>
      <c r="H39" s="9"/>
      <c r="I39" s="9"/>
      <c r="J39" s="9"/>
      <c r="K39" s="9"/>
      <c r="L39" s="9"/>
      <c r="M39" s="9">
        <f t="shared" si="2"/>
        <v>0</v>
      </c>
    </row>
    <row r="40" spans="1:13" ht="61.5" customHeight="1" x14ac:dyDescent="0.3">
      <c r="A40" s="22" t="s">
        <v>68</v>
      </c>
      <c r="B40" s="27" t="s">
        <v>67</v>
      </c>
      <c r="C40" s="16"/>
      <c r="D40" s="16"/>
      <c r="E40" s="9"/>
      <c r="F40" s="9"/>
      <c r="G40" s="9"/>
      <c r="H40" s="9"/>
      <c r="I40" s="9"/>
      <c r="J40" s="9"/>
      <c r="K40" s="9"/>
      <c r="L40" s="9"/>
      <c r="M40" s="9">
        <f t="shared" si="2"/>
        <v>0</v>
      </c>
    </row>
    <row r="41" spans="1:13" ht="61.5" customHeight="1" x14ac:dyDescent="0.3">
      <c r="A41" s="22" t="s">
        <v>71</v>
      </c>
      <c r="B41" s="27" t="s">
        <v>78</v>
      </c>
      <c r="C41" s="16"/>
      <c r="D41" s="16"/>
      <c r="E41" s="9"/>
      <c r="F41" s="9"/>
      <c r="G41" s="9"/>
      <c r="H41" s="9"/>
      <c r="I41" s="9"/>
      <c r="J41" s="9"/>
      <c r="K41" s="9"/>
      <c r="L41" s="9"/>
      <c r="M41" s="9">
        <f t="shared" si="2"/>
        <v>0</v>
      </c>
    </row>
    <row r="42" spans="1:13" ht="137.25" customHeight="1" x14ac:dyDescent="0.3">
      <c r="A42" s="22" t="s">
        <v>10</v>
      </c>
      <c r="B42" s="27" t="s">
        <v>69</v>
      </c>
      <c r="C42" s="16"/>
      <c r="D42" s="16"/>
      <c r="E42" s="9"/>
      <c r="F42" s="9"/>
      <c r="G42" s="9"/>
      <c r="H42" s="9"/>
      <c r="I42" s="9"/>
      <c r="J42" s="9"/>
      <c r="K42" s="9"/>
      <c r="L42" s="9"/>
      <c r="M42" s="9">
        <f t="shared" si="2"/>
        <v>0</v>
      </c>
    </row>
    <row r="43" spans="1:13" ht="26.4" x14ac:dyDescent="0.3">
      <c r="A43" s="21" t="s">
        <v>42</v>
      </c>
      <c r="B43" s="29" t="s">
        <v>63</v>
      </c>
      <c r="C43" s="14"/>
      <c r="D43" s="14"/>
      <c r="E43" s="5"/>
      <c r="F43" s="5"/>
      <c r="G43" s="5"/>
      <c r="H43" s="5"/>
      <c r="I43" s="5"/>
      <c r="J43" s="5"/>
      <c r="K43" s="5"/>
      <c r="L43" s="5"/>
      <c r="M43" s="5">
        <f t="shared" si="2"/>
        <v>0</v>
      </c>
    </row>
    <row r="44" spans="1:13" ht="26.4" x14ac:dyDescent="0.3">
      <c r="A44" s="21" t="s">
        <v>43</v>
      </c>
      <c r="B44" s="29" t="s">
        <v>64</v>
      </c>
      <c r="C44" s="13"/>
      <c r="D44" s="13"/>
      <c r="E44" s="3"/>
      <c r="F44" s="3"/>
      <c r="G44" s="3"/>
      <c r="H44" s="3"/>
      <c r="I44" s="3"/>
      <c r="J44" s="3"/>
      <c r="K44" s="3"/>
      <c r="L44" s="3"/>
      <c r="M44" s="3">
        <f t="shared" si="2"/>
        <v>0</v>
      </c>
    </row>
    <row r="45" spans="1:13" ht="26.4" x14ac:dyDescent="0.3">
      <c r="A45" s="33" t="s">
        <v>87</v>
      </c>
      <c r="B45" s="35" t="s">
        <v>88</v>
      </c>
      <c r="C45" s="13"/>
      <c r="D45" s="13"/>
      <c r="E45" s="3"/>
      <c r="F45" s="3"/>
      <c r="G45" s="3"/>
      <c r="H45" s="3"/>
      <c r="I45" s="3"/>
      <c r="J45" s="3"/>
      <c r="K45" s="3"/>
      <c r="L45" s="3"/>
      <c r="M45" s="3">
        <f t="shared" ref="M45" si="4">SUM(C45:L45)</f>
        <v>0</v>
      </c>
    </row>
    <row r="46" spans="1:13" x14ac:dyDescent="0.3">
      <c r="A46" s="21" t="s">
        <v>17</v>
      </c>
      <c r="B46" s="28"/>
      <c r="C46" s="13"/>
      <c r="D46" s="13"/>
      <c r="E46" s="3"/>
      <c r="F46" s="3"/>
      <c r="G46" s="3"/>
      <c r="H46" s="3"/>
      <c r="I46" s="3"/>
      <c r="J46" s="3"/>
      <c r="K46" s="3"/>
      <c r="L46" s="3"/>
      <c r="M46" s="3">
        <f t="shared" si="2"/>
        <v>0</v>
      </c>
    </row>
    <row r="47" spans="1:13" x14ac:dyDescent="0.3">
      <c r="A47" s="21" t="s">
        <v>17</v>
      </c>
      <c r="B47" s="28"/>
      <c r="C47" s="13"/>
      <c r="D47" s="13"/>
      <c r="E47" s="3"/>
      <c r="F47" s="3"/>
      <c r="G47" s="3"/>
      <c r="H47" s="3"/>
      <c r="I47" s="3"/>
      <c r="J47" s="3"/>
      <c r="K47" s="3"/>
      <c r="L47" s="3"/>
      <c r="M47" s="3">
        <f t="shared" si="2"/>
        <v>0</v>
      </c>
    </row>
    <row r="48" spans="1:13" x14ac:dyDescent="0.3">
      <c r="A48" s="19" t="s">
        <v>100</v>
      </c>
      <c r="B48" s="25" t="e">
        <f>#REF!-B59</f>
        <v>#REF!</v>
      </c>
      <c r="C48" s="11">
        <f>C4+C5-C15</f>
        <v>0</v>
      </c>
      <c r="D48" s="11" t="e">
        <f>C48+#REF!-D59</f>
        <v>#REF!</v>
      </c>
      <c r="E48" s="2" t="e">
        <f>D48+#REF!-E59</f>
        <v>#REF!</v>
      </c>
      <c r="F48" s="2" t="e">
        <f>E48+#REF!-F59</f>
        <v>#REF!</v>
      </c>
      <c r="G48" s="2" t="e">
        <f>F48+#REF!-G59</f>
        <v>#REF!</v>
      </c>
      <c r="H48" s="2" t="e">
        <f>G48+#REF!-H59</f>
        <v>#REF!</v>
      </c>
      <c r="I48" s="2" t="e">
        <f>H48+#REF!-I59</f>
        <v>#REF!</v>
      </c>
      <c r="J48" s="2" t="e">
        <f>I48+#REF!-J59</f>
        <v>#REF!</v>
      </c>
      <c r="K48" s="2" t="e">
        <f>J48+#REF!-K59</f>
        <v>#REF!</v>
      </c>
      <c r="L48" s="2" t="e">
        <f>K48+#REF!-L59</f>
        <v>#REF!</v>
      </c>
      <c r="M48" s="2" t="e">
        <f>L48+#REF!-M59</f>
        <v>#REF!</v>
      </c>
    </row>
    <row r="50" spans="1:4" x14ac:dyDescent="0.3">
      <c r="A50" s="18" t="s">
        <v>73</v>
      </c>
      <c r="B50" s="32" t="s">
        <v>72</v>
      </c>
      <c r="C50"/>
      <c r="D50"/>
    </row>
    <row r="51" spans="1:4" x14ac:dyDescent="0.3">
      <c r="B51" s="32" t="s">
        <v>74</v>
      </c>
      <c r="C51"/>
      <c r="D51"/>
    </row>
  </sheetData>
  <mergeCells count="5">
    <mergeCell ref="B2:B3"/>
    <mergeCell ref="M2:M3"/>
    <mergeCell ref="C2:C3"/>
    <mergeCell ref="D2:D3"/>
    <mergeCell ref="E2:E3"/>
  </mergeCells>
  <pageMargins left="0" right="0" top="0" bottom="0" header="0" footer="0"/>
  <pageSetup paperSize="9" scale="34"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zoomScaleNormal="100" workbookViewId="0">
      <pane xSplit="1" ySplit="6" topLeftCell="B7" activePane="bottomRight" state="frozen"/>
      <selection pane="topRight" activeCell="C1" sqref="C1"/>
      <selection pane="bottomLeft" activeCell="A7" sqref="A7"/>
      <selection pane="bottomRight" activeCell="M29" sqref="M29"/>
    </sheetView>
  </sheetViews>
  <sheetFormatPr defaultColWidth="9.109375" defaultRowHeight="14.4" outlineLevelCol="1" x14ac:dyDescent="0.3"/>
  <cols>
    <col min="1" max="1" width="32.109375" style="10" bestFit="1" customWidth="1"/>
    <col min="2" max="2" width="84" style="10" customWidth="1"/>
    <col min="3" max="3" width="19.88671875" style="10" customWidth="1"/>
    <col min="4" max="4" width="24.88671875" style="10" customWidth="1"/>
    <col min="5" max="5" width="97.6640625" style="10" customWidth="1" outlineLevel="1"/>
    <col min="6" max="6" width="11.88671875" style="10" customWidth="1" outlineLevel="1"/>
    <col min="7" max="7" width="11.5546875" style="10" customWidth="1" outlineLevel="1"/>
    <col min="8" max="8" width="11.88671875" style="10" customWidth="1" outlineLevel="1"/>
    <col min="9" max="10" width="13.44140625" style="10" customWidth="1" outlineLevel="1"/>
    <col min="11" max="11" width="24.5546875" style="10" customWidth="1" outlineLevel="1" collapsed="1"/>
    <col min="12" max="12" width="137.33203125" style="10" customWidth="1"/>
    <col min="13" max="13" width="112.6640625" style="10" customWidth="1"/>
    <col min="14" max="15" width="9.109375" style="10"/>
    <col min="16" max="16" width="20.88671875" style="10" customWidth="1"/>
    <col min="17" max="16384" width="9.109375" style="10"/>
  </cols>
  <sheetData>
    <row r="1" spans="1:13" x14ac:dyDescent="0.3">
      <c r="A1" s="42" t="s">
        <v>141</v>
      </c>
      <c r="B1" s="42" t="s">
        <v>143</v>
      </c>
      <c r="E1" s="18" t="s">
        <v>185</v>
      </c>
      <c r="L1" t="s">
        <v>186</v>
      </c>
      <c r="M1" t="s">
        <v>154</v>
      </c>
    </row>
    <row r="2" spans="1:13" ht="15.6" x14ac:dyDescent="0.3">
      <c r="A2" s="10" t="s">
        <v>142</v>
      </c>
      <c r="B2" s="59" t="s">
        <v>138</v>
      </c>
      <c r="E2" s="18" t="s">
        <v>274</v>
      </c>
      <c r="L2" t="s">
        <v>154</v>
      </c>
    </row>
    <row r="3" spans="1:13" s="23" customFormat="1" ht="26.4" x14ac:dyDescent="0.3">
      <c r="A3" s="82" t="s">
        <v>103</v>
      </c>
      <c r="B3" s="82" t="s">
        <v>104</v>
      </c>
      <c r="C3" s="82" t="s">
        <v>106</v>
      </c>
      <c r="D3" s="82" t="s">
        <v>105</v>
      </c>
      <c r="E3" s="70" t="s">
        <v>145</v>
      </c>
      <c r="F3" s="70" t="s">
        <v>151</v>
      </c>
      <c r="G3" s="70" t="s">
        <v>152</v>
      </c>
      <c r="H3" s="70" t="s">
        <v>97</v>
      </c>
      <c r="I3" s="70" t="s">
        <v>97</v>
      </c>
      <c r="J3" s="70" t="s">
        <v>97</v>
      </c>
      <c r="K3" s="70" t="s">
        <v>153</v>
      </c>
      <c r="L3" s="82" t="s">
        <v>282</v>
      </c>
      <c r="M3" s="82" t="s">
        <v>283</v>
      </c>
    </row>
    <row r="4" spans="1:13" s="23" customFormat="1" x14ac:dyDescent="0.3">
      <c r="A4" s="83"/>
      <c r="B4" s="83"/>
      <c r="C4" s="83"/>
      <c r="D4" s="83"/>
      <c r="E4" s="70" t="s">
        <v>105</v>
      </c>
      <c r="F4" s="70" t="s">
        <v>105</v>
      </c>
      <c r="G4" s="70" t="s">
        <v>105</v>
      </c>
      <c r="H4" s="70" t="s">
        <v>105</v>
      </c>
      <c r="I4" s="70" t="s">
        <v>105</v>
      </c>
      <c r="J4" s="70" t="s">
        <v>105</v>
      </c>
      <c r="K4" s="70" t="s">
        <v>105</v>
      </c>
      <c r="L4" s="83"/>
      <c r="M4" s="83"/>
    </row>
    <row r="5" spans="1:13" s="23" customFormat="1" ht="21.75" customHeight="1" x14ac:dyDescent="0.3">
      <c r="A5" s="70" t="s">
        <v>100</v>
      </c>
      <c r="B5" s="70" t="s">
        <v>144</v>
      </c>
      <c r="C5" s="70" t="s">
        <v>281</v>
      </c>
      <c r="D5" s="70" t="s">
        <v>144</v>
      </c>
      <c r="E5" s="70" t="s">
        <v>146</v>
      </c>
      <c r="F5" s="70" t="s">
        <v>147</v>
      </c>
      <c r="G5" s="70" t="s">
        <v>148</v>
      </c>
      <c r="H5" s="70" t="s">
        <v>149</v>
      </c>
      <c r="I5" s="70" t="s">
        <v>149</v>
      </c>
      <c r="J5" s="70" t="s">
        <v>149</v>
      </c>
      <c r="K5" s="70" t="s">
        <v>150</v>
      </c>
      <c r="L5" s="70"/>
      <c r="M5" s="70" t="s">
        <v>281</v>
      </c>
    </row>
    <row r="6" spans="1:13" x14ac:dyDescent="0.3">
      <c r="A6" s="72" t="s">
        <v>101</v>
      </c>
      <c r="B6" s="71">
        <f t="shared" ref="B6:M6" si="0">SUM(B7:B15)</f>
        <v>0</v>
      </c>
      <c r="C6" s="71">
        <f t="shared" si="0"/>
        <v>0</v>
      </c>
      <c r="D6" s="71">
        <f t="shared" si="0"/>
        <v>0</v>
      </c>
      <c r="E6" s="71">
        <f>SUM(E7:E15)</f>
        <v>0</v>
      </c>
      <c r="F6" s="71">
        <f t="shared" si="0"/>
        <v>0</v>
      </c>
      <c r="G6" s="71">
        <f t="shared" si="0"/>
        <v>0</v>
      </c>
      <c r="H6" s="71">
        <f t="shared" si="0"/>
        <v>0</v>
      </c>
      <c r="I6" s="71">
        <f t="shared" si="0"/>
        <v>0</v>
      </c>
      <c r="J6" s="71">
        <f t="shared" si="0"/>
        <v>0</v>
      </c>
      <c r="K6" s="71">
        <f t="shared" si="0"/>
        <v>0</v>
      </c>
      <c r="L6" s="71"/>
      <c r="M6" s="71">
        <f t="shared" si="0"/>
        <v>0</v>
      </c>
    </row>
    <row r="7" spans="1:13" s="69" customFormat="1" ht="30.6" x14ac:dyDescent="0.3">
      <c r="A7" s="73" t="s">
        <v>2</v>
      </c>
      <c r="B7" s="74" t="s">
        <v>308</v>
      </c>
      <c r="C7" s="74" t="s">
        <v>229</v>
      </c>
      <c r="D7" s="74" t="s">
        <v>172</v>
      </c>
      <c r="E7" s="73" t="s">
        <v>309</v>
      </c>
      <c r="F7" s="73" t="s">
        <v>124</v>
      </c>
      <c r="G7" s="73" t="s">
        <v>124</v>
      </c>
      <c r="H7" s="73" t="s">
        <v>124</v>
      </c>
      <c r="I7" s="73" t="s">
        <v>124</v>
      </c>
      <c r="J7" s="73" t="s">
        <v>124</v>
      </c>
      <c r="K7" s="73" t="s">
        <v>124</v>
      </c>
      <c r="L7" s="73"/>
      <c r="M7" s="73" t="s">
        <v>336</v>
      </c>
    </row>
    <row r="8" spans="1:13" s="69" customFormat="1" ht="30.6" x14ac:dyDescent="0.3">
      <c r="A8" s="73" t="s">
        <v>3</v>
      </c>
      <c r="B8" s="74" t="s">
        <v>310</v>
      </c>
      <c r="C8" s="74" t="s">
        <v>229</v>
      </c>
      <c r="D8" s="74" t="s">
        <v>172</v>
      </c>
      <c r="E8" s="73" t="s">
        <v>311</v>
      </c>
      <c r="F8" s="73" t="s">
        <v>124</v>
      </c>
      <c r="G8" s="73" t="s">
        <v>124</v>
      </c>
      <c r="H8" s="73" t="s">
        <v>124</v>
      </c>
      <c r="I8" s="73" t="s">
        <v>124</v>
      </c>
      <c r="J8" s="73" t="s">
        <v>124</v>
      </c>
      <c r="K8" s="73" t="s">
        <v>124</v>
      </c>
      <c r="L8" s="73"/>
      <c r="M8" s="73" t="s">
        <v>337</v>
      </c>
    </row>
    <row r="9" spans="1:13" s="69" customFormat="1" ht="30.6" x14ac:dyDescent="0.3">
      <c r="A9" s="73" t="s">
        <v>4</v>
      </c>
      <c r="B9" s="74" t="s">
        <v>312</v>
      </c>
      <c r="C9" s="74" t="s">
        <v>229</v>
      </c>
      <c r="D9" s="74" t="s">
        <v>172</v>
      </c>
      <c r="E9" s="73" t="s">
        <v>313</v>
      </c>
      <c r="F9" s="73" t="s">
        <v>124</v>
      </c>
      <c r="G9" s="73" t="s">
        <v>124</v>
      </c>
      <c r="H9" s="73" t="s">
        <v>124</v>
      </c>
      <c r="I9" s="73" t="s">
        <v>124</v>
      </c>
      <c r="J9" s="73" t="s">
        <v>124</v>
      </c>
      <c r="K9" s="73" t="s">
        <v>124</v>
      </c>
      <c r="L9" s="73"/>
      <c r="M9" s="73" t="s">
        <v>338</v>
      </c>
    </row>
    <row r="10" spans="1:13" s="69" customFormat="1" ht="30.6" x14ac:dyDescent="0.3">
      <c r="A10" s="73" t="s">
        <v>34</v>
      </c>
      <c r="B10" s="74" t="s">
        <v>173</v>
      </c>
      <c r="C10" s="74" t="s">
        <v>229</v>
      </c>
      <c r="D10" s="74" t="s">
        <v>172</v>
      </c>
      <c r="E10" s="73" t="s">
        <v>231</v>
      </c>
      <c r="F10" s="73" t="s">
        <v>124</v>
      </c>
      <c r="G10" s="73" t="s">
        <v>124</v>
      </c>
      <c r="H10" s="73" t="s">
        <v>124</v>
      </c>
      <c r="I10" s="73" t="s">
        <v>124</v>
      </c>
      <c r="J10" s="73" t="s">
        <v>124</v>
      </c>
      <c r="K10" s="73" t="s">
        <v>124</v>
      </c>
      <c r="L10" s="73"/>
      <c r="M10" s="73" t="s">
        <v>110</v>
      </c>
    </row>
    <row r="11" spans="1:13" s="69" customFormat="1" ht="30.6" x14ac:dyDescent="0.3">
      <c r="A11" s="73" t="s">
        <v>40</v>
      </c>
      <c r="B11" s="74" t="s">
        <v>174</v>
      </c>
      <c r="C11" s="74" t="s">
        <v>229</v>
      </c>
      <c r="D11" s="74" t="s">
        <v>172</v>
      </c>
      <c r="E11" s="73" t="s">
        <v>232</v>
      </c>
      <c r="F11" s="73" t="s">
        <v>124</v>
      </c>
      <c r="G11" s="73" t="s">
        <v>124</v>
      </c>
      <c r="H11" s="73" t="s">
        <v>124</v>
      </c>
      <c r="I11" s="73" t="s">
        <v>124</v>
      </c>
      <c r="J11" s="73" t="s">
        <v>124</v>
      </c>
      <c r="K11" s="73" t="s">
        <v>124</v>
      </c>
      <c r="L11" s="73"/>
      <c r="M11" s="73" t="s">
        <v>111</v>
      </c>
    </row>
    <row r="12" spans="1:13" s="69" customFormat="1" ht="30.6" x14ac:dyDescent="0.3">
      <c r="A12" s="73" t="s">
        <v>41</v>
      </c>
      <c r="B12" s="74" t="s">
        <v>175</v>
      </c>
      <c r="C12" s="74" t="s">
        <v>229</v>
      </c>
      <c r="D12" s="74" t="s">
        <v>172</v>
      </c>
      <c r="E12" s="73" t="s">
        <v>233</v>
      </c>
      <c r="F12" s="73" t="s">
        <v>124</v>
      </c>
      <c r="G12" s="73" t="s">
        <v>124</v>
      </c>
      <c r="H12" s="73" t="s">
        <v>124</v>
      </c>
      <c r="I12" s="73" t="s">
        <v>124</v>
      </c>
      <c r="J12" s="73" t="s">
        <v>124</v>
      </c>
      <c r="K12" s="73" t="s">
        <v>124</v>
      </c>
      <c r="L12" s="73"/>
      <c r="M12" s="73" t="s">
        <v>112</v>
      </c>
    </row>
    <row r="13" spans="1:13" s="69" customFormat="1" ht="30.6" x14ac:dyDescent="0.3">
      <c r="A13" s="73" t="s">
        <v>80</v>
      </c>
      <c r="B13" s="74" t="s">
        <v>176</v>
      </c>
      <c r="C13" s="74" t="s">
        <v>229</v>
      </c>
      <c r="D13" s="74" t="s">
        <v>172</v>
      </c>
      <c r="E13" s="73" t="s">
        <v>234</v>
      </c>
      <c r="F13" s="73" t="s">
        <v>124</v>
      </c>
      <c r="G13" s="73" t="s">
        <v>124</v>
      </c>
      <c r="H13" s="73" t="s">
        <v>124</v>
      </c>
      <c r="I13" s="73" t="s">
        <v>124</v>
      </c>
      <c r="J13" s="73" t="s">
        <v>124</v>
      </c>
      <c r="K13" s="73" t="s">
        <v>124</v>
      </c>
      <c r="L13" s="73"/>
      <c r="M13" s="73" t="s">
        <v>113</v>
      </c>
    </row>
    <row r="14" spans="1:13" s="69" customFormat="1" ht="51" x14ac:dyDescent="0.3">
      <c r="A14" s="73" t="s">
        <v>81</v>
      </c>
      <c r="B14" s="74" t="s">
        <v>314</v>
      </c>
      <c r="C14" s="74" t="s">
        <v>229</v>
      </c>
      <c r="D14" s="74" t="s">
        <v>172</v>
      </c>
      <c r="E14" s="73" t="s">
        <v>315</v>
      </c>
      <c r="F14" s="73" t="s">
        <v>124</v>
      </c>
      <c r="G14" s="73" t="s">
        <v>124</v>
      </c>
      <c r="H14" s="73" t="s">
        <v>124</v>
      </c>
      <c r="I14" s="73" t="s">
        <v>124</v>
      </c>
      <c r="J14" s="73" t="s">
        <v>124</v>
      </c>
      <c r="K14" s="73" t="s">
        <v>124</v>
      </c>
      <c r="L14" s="73"/>
      <c r="M14" s="73" t="s">
        <v>339</v>
      </c>
    </row>
    <row r="15" spans="1:13" s="69" customFormat="1" ht="40.799999999999997" x14ac:dyDescent="0.3">
      <c r="A15" s="73" t="s">
        <v>108</v>
      </c>
      <c r="B15" s="74" t="s">
        <v>316</v>
      </c>
      <c r="C15" s="74" t="s">
        <v>229</v>
      </c>
      <c r="D15" s="74" t="s">
        <v>172</v>
      </c>
      <c r="E15" s="73" t="s">
        <v>317</v>
      </c>
      <c r="F15" s="73" t="s">
        <v>124</v>
      </c>
      <c r="G15" s="73" t="s">
        <v>124</v>
      </c>
      <c r="H15" s="73" t="s">
        <v>124</v>
      </c>
      <c r="I15" s="73" t="s">
        <v>124</v>
      </c>
      <c r="J15" s="73" t="s">
        <v>124</v>
      </c>
      <c r="K15" s="73" t="s">
        <v>124</v>
      </c>
      <c r="L15" s="73"/>
      <c r="M15" s="73" t="s">
        <v>340</v>
      </c>
    </row>
    <row r="16" spans="1:13" s="69" customFormat="1" x14ac:dyDescent="0.3">
      <c r="A16" s="72" t="s">
        <v>102</v>
      </c>
      <c r="B16" s="72">
        <f t="shared" ref="B16:M16" si="1">SUM(B17:B48)</f>
        <v>0</v>
      </c>
      <c r="C16" s="72">
        <f t="shared" si="1"/>
        <v>0</v>
      </c>
      <c r="D16" s="72">
        <f t="shared" si="1"/>
        <v>0</v>
      </c>
      <c r="E16" s="72">
        <f t="shared" si="1"/>
        <v>0</v>
      </c>
      <c r="F16" s="72">
        <f t="shared" si="1"/>
        <v>0</v>
      </c>
      <c r="G16" s="72">
        <f t="shared" si="1"/>
        <v>0</v>
      </c>
      <c r="H16" s="72">
        <f t="shared" si="1"/>
        <v>0</v>
      </c>
      <c r="I16" s="72">
        <f t="shared" si="1"/>
        <v>0</v>
      </c>
      <c r="J16" s="72">
        <f t="shared" si="1"/>
        <v>0</v>
      </c>
      <c r="K16" s="72">
        <f t="shared" si="1"/>
        <v>0</v>
      </c>
      <c r="L16" s="72">
        <f t="shared" si="1"/>
        <v>0</v>
      </c>
      <c r="M16" s="72">
        <f t="shared" si="1"/>
        <v>0</v>
      </c>
    </row>
    <row r="17" spans="1:13" s="69" customFormat="1" ht="40.799999999999997" x14ac:dyDescent="0.3">
      <c r="A17" s="73" t="s">
        <v>23</v>
      </c>
      <c r="B17" s="74" t="s">
        <v>177</v>
      </c>
      <c r="C17" s="74" t="s">
        <v>229</v>
      </c>
      <c r="D17" s="74" t="s">
        <v>172</v>
      </c>
      <c r="E17" s="73" t="s">
        <v>235</v>
      </c>
      <c r="F17" s="73" t="s">
        <v>124</v>
      </c>
      <c r="G17" s="73" t="s">
        <v>124</v>
      </c>
      <c r="H17" s="73" t="s">
        <v>124</v>
      </c>
      <c r="I17" s="73" t="s">
        <v>124</v>
      </c>
      <c r="J17" s="73" t="s">
        <v>124</v>
      </c>
      <c r="K17" s="73" t="s">
        <v>124</v>
      </c>
      <c r="L17" s="73" t="s">
        <v>286</v>
      </c>
      <c r="M17" s="73" t="s">
        <v>114</v>
      </c>
    </row>
    <row r="18" spans="1:13" s="69" customFormat="1" ht="61.2" x14ac:dyDescent="0.3">
      <c r="A18" s="73" t="s">
        <v>19</v>
      </c>
      <c r="B18" s="74" t="s">
        <v>243</v>
      </c>
      <c r="C18" s="74" t="s">
        <v>229</v>
      </c>
      <c r="D18" s="74" t="s">
        <v>172</v>
      </c>
      <c r="E18" s="73" t="s">
        <v>248</v>
      </c>
      <c r="F18" s="73" t="s">
        <v>124</v>
      </c>
      <c r="G18" s="73" t="s">
        <v>124</v>
      </c>
      <c r="H18" s="73" t="s">
        <v>124</v>
      </c>
      <c r="I18" s="73" t="s">
        <v>124</v>
      </c>
      <c r="J18" s="73" t="s">
        <v>124</v>
      </c>
      <c r="K18" s="73" t="s">
        <v>124</v>
      </c>
      <c r="L18" s="73" t="s">
        <v>287</v>
      </c>
      <c r="M18" s="73" t="s">
        <v>252</v>
      </c>
    </row>
    <row r="19" spans="1:13" s="69" customFormat="1" ht="61.2" x14ac:dyDescent="0.3">
      <c r="A19" s="73" t="s">
        <v>20</v>
      </c>
      <c r="B19" s="74" t="s">
        <v>244</v>
      </c>
      <c r="C19" s="74" t="s">
        <v>229</v>
      </c>
      <c r="D19" s="74" t="s">
        <v>172</v>
      </c>
      <c r="E19" s="73" t="s">
        <v>249</v>
      </c>
      <c r="F19" s="73" t="s">
        <v>124</v>
      </c>
      <c r="G19" s="73" t="s">
        <v>124</v>
      </c>
      <c r="H19" s="73" t="s">
        <v>124</v>
      </c>
      <c r="I19" s="73" t="s">
        <v>124</v>
      </c>
      <c r="J19" s="73" t="s">
        <v>124</v>
      </c>
      <c r="K19" s="73" t="s">
        <v>124</v>
      </c>
      <c r="L19" s="73" t="s">
        <v>288</v>
      </c>
      <c r="M19" s="73" t="s">
        <v>253</v>
      </c>
    </row>
    <row r="20" spans="1:13" s="69" customFormat="1" ht="61.2" x14ac:dyDescent="0.3">
      <c r="A20" s="73" t="s">
        <v>21</v>
      </c>
      <c r="B20" s="74" t="s">
        <v>245</v>
      </c>
      <c r="C20" s="74" t="s">
        <v>229</v>
      </c>
      <c r="D20" s="74" t="s">
        <v>172</v>
      </c>
      <c r="E20" s="73" t="s">
        <v>250</v>
      </c>
      <c r="F20" s="73" t="s">
        <v>124</v>
      </c>
      <c r="G20" s="73" t="s">
        <v>124</v>
      </c>
      <c r="H20" s="73" t="s">
        <v>124</v>
      </c>
      <c r="I20" s="73" t="s">
        <v>124</v>
      </c>
      <c r="J20" s="73" t="s">
        <v>124</v>
      </c>
      <c r="K20" s="73" t="s">
        <v>124</v>
      </c>
      <c r="L20" s="73" t="s">
        <v>289</v>
      </c>
      <c r="M20" s="73" t="s">
        <v>254</v>
      </c>
    </row>
    <row r="21" spans="1:13" s="69" customFormat="1" ht="61.2" x14ac:dyDescent="0.3">
      <c r="A21" s="73" t="s">
        <v>123</v>
      </c>
      <c r="B21" s="74" t="s">
        <v>246</v>
      </c>
      <c r="C21" s="74" t="s">
        <v>229</v>
      </c>
      <c r="D21" s="74" t="s">
        <v>172</v>
      </c>
      <c r="E21" s="73" t="s">
        <v>251</v>
      </c>
      <c r="F21" s="73" t="s">
        <v>124</v>
      </c>
      <c r="G21" s="73" t="s">
        <v>124</v>
      </c>
      <c r="H21" s="73" t="s">
        <v>124</v>
      </c>
      <c r="I21" s="73" t="s">
        <v>124</v>
      </c>
      <c r="J21" s="73" t="s">
        <v>124</v>
      </c>
      <c r="K21" s="73" t="s">
        <v>124</v>
      </c>
      <c r="L21" s="73" t="s">
        <v>290</v>
      </c>
      <c r="M21" s="73" t="s">
        <v>276</v>
      </c>
    </row>
    <row r="22" spans="1:13" s="69" customFormat="1" ht="61.2" x14ac:dyDescent="0.3">
      <c r="A22" s="73" t="s">
        <v>22</v>
      </c>
      <c r="B22" s="74" t="s">
        <v>247</v>
      </c>
      <c r="C22" s="74" t="s">
        <v>229</v>
      </c>
      <c r="D22" s="74" t="s">
        <v>172</v>
      </c>
      <c r="E22" s="73" t="s">
        <v>255</v>
      </c>
      <c r="F22" s="73" t="s">
        <v>124</v>
      </c>
      <c r="G22" s="73" t="s">
        <v>124</v>
      </c>
      <c r="H22" s="73" t="s">
        <v>124</v>
      </c>
      <c r="I22" s="73" t="s">
        <v>124</v>
      </c>
      <c r="J22" s="73" t="s">
        <v>124</v>
      </c>
      <c r="K22" s="73" t="s">
        <v>124</v>
      </c>
      <c r="L22" s="73" t="s">
        <v>291</v>
      </c>
      <c r="M22" s="73" t="s">
        <v>277</v>
      </c>
    </row>
    <row r="23" spans="1:13" s="69" customFormat="1" ht="30.6" x14ac:dyDescent="0.3">
      <c r="A23" s="73" t="s">
        <v>24</v>
      </c>
      <c r="B23" s="74" t="s">
        <v>178</v>
      </c>
      <c r="C23" s="74" t="s">
        <v>229</v>
      </c>
      <c r="D23" s="74" t="s">
        <v>172</v>
      </c>
      <c r="E23" s="73" t="s">
        <v>236</v>
      </c>
      <c r="F23" s="73" t="s">
        <v>124</v>
      </c>
      <c r="G23" s="73" t="s">
        <v>124</v>
      </c>
      <c r="H23" s="73" t="s">
        <v>124</v>
      </c>
      <c r="I23" s="73" t="s">
        <v>124</v>
      </c>
      <c r="J23" s="73" t="s">
        <v>124</v>
      </c>
      <c r="K23" s="73" t="s">
        <v>124</v>
      </c>
      <c r="L23" s="73" t="s">
        <v>292</v>
      </c>
      <c r="M23" s="73" t="s">
        <v>115</v>
      </c>
    </row>
    <row r="24" spans="1:13" s="69" customFormat="1" ht="30.6" x14ac:dyDescent="0.3">
      <c r="A24" s="73" t="s">
        <v>6</v>
      </c>
      <c r="B24" s="74" t="s">
        <v>179</v>
      </c>
      <c r="C24" s="74" t="s">
        <v>229</v>
      </c>
      <c r="D24" s="74" t="s">
        <v>172</v>
      </c>
      <c r="E24" s="73" t="s">
        <v>237</v>
      </c>
      <c r="F24" s="73" t="s">
        <v>124</v>
      </c>
      <c r="G24" s="73" t="s">
        <v>124</v>
      </c>
      <c r="H24" s="73" t="s">
        <v>124</v>
      </c>
      <c r="I24" s="73" t="s">
        <v>124</v>
      </c>
      <c r="J24" s="73" t="s">
        <v>124</v>
      </c>
      <c r="K24" s="73" t="s">
        <v>124</v>
      </c>
      <c r="L24" s="73" t="s">
        <v>293</v>
      </c>
      <c r="M24" s="73" t="s">
        <v>116</v>
      </c>
    </row>
    <row r="25" spans="1:13" s="69" customFormat="1" ht="30.6" x14ac:dyDescent="0.3">
      <c r="A25" s="73" t="s">
        <v>7</v>
      </c>
      <c r="B25" s="74" t="s">
        <v>180</v>
      </c>
      <c r="C25" s="74" t="s">
        <v>229</v>
      </c>
      <c r="D25" s="74" t="s">
        <v>172</v>
      </c>
      <c r="E25" s="73" t="s">
        <v>238</v>
      </c>
      <c r="F25" s="73" t="s">
        <v>124</v>
      </c>
      <c r="G25" s="73" t="s">
        <v>124</v>
      </c>
      <c r="H25" s="73" t="s">
        <v>124</v>
      </c>
      <c r="I25" s="73" t="s">
        <v>124</v>
      </c>
      <c r="J25" s="73" t="s">
        <v>124</v>
      </c>
      <c r="K25" s="73" t="s">
        <v>124</v>
      </c>
      <c r="L25" s="73" t="s">
        <v>294</v>
      </c>
      <c r="M25" s="73" t="s">
        <v>117</v>
      </c>
    </row>
    <row r="26" spans="1:13" s="69" customFormat="1" ht="30.6" x14ac:dyDescent="0.3">
      <c r="A26" s="73" t="s">
        <v>8</v>
      </c>
      <c r="B26" s="74" t="s">
        <v>181</v>
      </c>
      <c r="C26" s="74" t="s">
        <v>229</v>
      </c>
      <c r="D26" s="74" t="s">
        <v>172</v>
      </c>
      <c r="E26" s="73" t="s">
        <v>239</v>
      </c>
      <c r="F26" s="73" t="s">
        <v>124</v>
      </c>
      <c r="G26" s="73" t="s">
        <v>124</v>
      </c>
      <c r="H26" s="73" t="s">
        <v>124</v>
      </c>
      <c r="I26" s="73" t="s">
        <v>124</v>
      </c>
      <c r="J26" s="73" t="s">
        <v>124</v>
      </c>
      <c r="K26" s="73" t="s">
        <v>124</v>
      </c>
      <c r="L26" s="73" t="s">
        <v>295</v>
      </c>
      <c r="M26" s="73" t="s">
        <v>118</v>
      </c>
    </row>
    <row r="27" spans="1:13" s="69" customFormat="1" ht="30.6" x14ac:dyDescent="0.3">
      <c r="A27" s="73" t="s">
        <v>11</v>
      </c>
      <c r="B27" s="74" t="s">
        <v>182</v>
      </c>
      <c r="C27" s="74" t="s">
        <v>229</v>
      </c>
      <c r="D27" s="74" t="s">
        <v>172</v>
      </c>
      <c r="E27" s="73" t="s">
        <v>240</v>
      </c>
      <c r="F27" s="73" t="s">
        <v>124</v>
      </c>
      <c r="G27" s="73" t="s">
        <v>124</v>
      </c>
      <c r="H27" s="73" t="s">
        <v>124</v>
      </c>
      <c r="I27" s="73" t="s">
        <v>124</v>
      </c>
      <c r="J27" s="73" t="s">
        <v>124</v>
      </c>
      <c r="K27" s="73" t="s">
        <v>124</v>
      </c>
      <c r="L27" s="73" t="s">
        <v>296</v>
      </c>
      <c r="M27" s="73" t="s">
        <v>119</v>
      </c>
    </row>
    <row r="28" spans="1:13" s="69" customFormat="1" ht="51" x14ac:dyDescent="0.3">
      <c r="A28" s="73" t="s">
        <v>39</v>
      </c>
      <c r="B28" s="74" t="s">
        <v>220</v>
      </c>
      <c r="C28" s="74" t="s">
        <v>229</v>
      </c>
      <c r="D28" s="74" t="s">
        <v>172</v>
      </c>
      <c r="E28" s="73" t="s">
        <v>256</v>
      </c>
      <c r="F28" s="73" t="s">
        <v>124</v>
      </c>
      <c r="G28" s="73" t="s">
        <v>124</v>
      </c>
      <c r="H28" s="73" t="s">
        <v>124</v>
      </c>
      <c r="I28" s="73" t="s">
        <v>124</v>
      </c>
      <c r="J28" s="73" t="s">
        <v>124</v>
      </c>
      <c r="K28" s="73" t="s">
        <v>124</v>
      </c>
      <c r="L28" s="73" t="s">
        <v>297</v>
      </c>
      <c r="M28" s="73" t="s">
        <v>257</v>
      </c>
    </row>
    <row r="29" spans="1:13" s="69" customFormat="1" ht="51" x14ac:dyDescent="0.3">
      <c r="A29" s="73" t="s">
        <v>38</v>
      </c>
      <c r="B29" s="74" t="s">
        <v>318</v>
      </c>
      <c r="C29" s="74" t="s">
        <v>229</v>
      </c>
      <c r="D29" s="74" t="s">
        <v>172</v>
      </c>
      <c r="E29" s="73" t="s">
        <v>319</v>
      </c>
      <c r="F29" s="73" t="s">
        <v>124</v>
      </c>
      <c r="G29" s="73" t="s">
        <v>124</v>
      </c>
      <c r="H29" s="73" t="s">
        <v>124</v>
      </c>
      <c r="I29" s="73" t="s">
        <v>124</v>
      </c>
      <c r="J29" s="73" t="s">
        <v>124</v>
      </c>
      <c r="K29" s="73" t="s">
        <v>124</v>
      </c>
      <c r="L29" s="73" t="s">
        <v>341</v>
      </c>
      <c r="M29" s="73" t="s">
        <v>342</v>
      </c>
    </row>
    <row r="30" spans="1:13" s="69" customFormat="1" ht="51" x14ac:dyDescent="0.3">
      <c r="A30" s="73" t="s">
        <v>12</v>
      </c>
      <c r="B30" s="74" t="s">
        <v>221</v>
      </c>
      <c r="C30" s="74" t="s">
        <v>229</v>
      </c>
      <c r="D30" s="74" t="s">
        <v>172</v>
      </c>
      <c r="E30" s="73" t="s">
        <v>258</v>
      </c>
      <c r="F30" s="73" t="s">
        <v>124</v>
      </c>
      <c r="G30" s="73" t="s">
        <v>124</v>
      </c>
      <c r="H30" s="73" t="s">
        <v>124</v>
      </c>
      <c r="I30" s="73" t="s">
        <v>124</v>
      </c>
      <c r="J30" s="73" t="s">
        <v>124</v>
      </c>
      <c r="K30" s="73" t="s">
        <v>124</v>
      </c>
      <c r="L30" s="73" t="s">
        <v>298</v>
      </c>
      <c r="M30" s="73" t="s">
        <v>265</v>
      </c>
    </row>
    <row r="31" spans="1:13" s="69" customFormat="1" ht="40.799999999999997" x14ac:dyDescent="0.3">
      <c r="A31" s="73" t="s">
        <v>13</v>
      </c>
      <c r="B31" s="74" t="s">
        <v>222</v>
      </c>
      <c r="C31" s="74" t="s">
        <v>229</v>
      </c>
      <c r="D31" s="74" t="s">
        <v>172</v>
      </c>
      <c r="E31" s="73" t="s">
        <v>259</v>
      </c>
      <c r="F31" s="73" t="s">
        <v>124</v>
      </c>
      <c r="G31" s="73" t="s">
        <v>124</v>
      </c>
      <c r="H31" s="73" t="s">
        <v>124</v>
      </c>
      <c r="I31" s="73" t="s">
        <v>124</v>
      </c>
      <c r="J31" s="73" t="s">
        <v>124</v>
      </c>
      <c r="K31" s="73" t="s">
        <v>124</v>
      </c>
      <c r="L31" s="73" t="s">
        <v>299</v>
      </c>
      <c r="M31" s="73" t="s">
        <v>266</v>
      </c>
    </row>
    <row r="32" spans="1:13" s="69" customFormat="1" ht="51" x14ac:dyDescent="0.3">
      <c r="A32" s="73" t="s">
        <v>16</v>
      </c>
      <c r="B32" s="74" t="s">
        <v>223</v>
      </c>
      <c r="C32" s="74" t="s">
        <v>229</v>
      </c>
      <c r="D32" s="74" t="s">
        <v>172</v>
      </c>
      <c r="E32" s="73" t="s">
        <v>260</v>
      </c>
      <c r="F32" s="73" t="s">
        <v>124</v>
      </c>
      <c r="G32" s="73" t="s">
        <v>124</v>
      </c>
      <c r="H32" s="73" t="s">
        <v>124</v>
      </c>
      <c r="I32" s="73" t="s">
        <v>124</v>
      </c>
      <c r="J32" s="73" t="s">
        <v>124</v>
      </c>
      <c r="K32" s="73" t="s">
        <v>124</v>
      </c>
      <c r="L32" s="73" t="s">
        <v>300</v>
      </c>
      <c r="M32" s="73" t="s">
        <v>267</v>
      </c>
    </row>
    <row r="33" spans="1:13" s="69" customFormat="1" ht="40.799999999999997" x14ac:dyDescent="0.3">
      <c r="A33" s="73" t="s">
        <v>9</v>
      </c>
      <c r="B33" s="74" t="s">
        <v>224</v>
      </c>
      <c r="C33" s="74" t="s">
        <v>229</v>
      </c>
      <c r="D33" s="74" t="s">
        <v>172</v>
      </c>
      <c r="E33" s="73" t="s">
        <v>261</v>
      </c>
      <c r="F33" s="73" t="s">
        <v>124</v>
      </c>
      <c r="G33" s="73" t="s">
        <v>124</v>
      </c>
      <c r="H33" s="73" t="s">
        <v>124</v>
      </c>
      <c r="I33" s="73" t="s">
        <v>124</v>
      </c>
      <c r="J33" s="73" t="s">
        <v>124</v>
      </c>
      <c r="K33" s="73" t="s">
        <v>124</v>
      </c>
      <c r="L33" s="73" t="s">
        <v>301</v>
      </c>
      <c r="M33" s="73" t="s">
        <v>268</v>
      </c>
    </row>
    <row r="34" spans="1:13" s="69" customFormat="1" ht="40.799999999999997" x14ac:dyDescent="0.3">
      <c r="A34" s="73" t="s">
        <v>14</v>
      </c>
      <c r="B34" s="74" t="s">
        <v>225</v>
      </c>
      <c r="C34" s="74" t="s">
        <v>229</v>
      </c>
      <c r="D34" s="74" t="s">
        <v>172</v>
      </c>
      <c r="E34" s="73" t="s">
        <v>262</v>
      </c>
      <c r="F34" s="73" t="s">
        <v>124</v>
      </c>
      <c r="G34" s="73" t="s">
        <v>124</v>
      </c>
      <c r="H34" s="73" t="s">
        <v>124</v>
      </c>
      <c r="I34" s="73" t="s">
        <v>124</v>
      </c>
      <c r="J34" s="73" t="s">
        <v>124</v>
      </c>
      <c r="K34" s="73" t="s">
        <v>124</v>
      </c>
      <c r="L34" s="73" t="s">
        <v>302</v>
      </c>
      <c r="M34" s="73" t="s">
        <v>269</v>
      </c>
    </row>
    <row r="35" spans="1:13" s="69" customFormat="1" ht="40.799999999999997" x14ac:dyDescent="0.3">
      <c r="A35" s="73" t="s">
        <v>85</v>
      </c>
      <c r="B35" s="74" t="s">
        <v>226</v>
      </c>
      <c r="C35" s="74" t="s">
        <v>229</v>
      </c>
      <c r="D35" s="74" t="s">
        <v>172</v>
      </c>
      <c r="E35" s="73" t="s">
        <v>263</v>
      </c>
      <c r="F35" s="73" t="s">
        <v>124</v>
      </c>
      <c r="G35" s="73" t="s">
        <v>124</v>
      </c>
      <c r="H35" s="73" t="s">
        <v>124</v>
      </c>
      <c r="I35" s="73" t="s">
        <v>124</v>
      </c>
      <c r="J35" s="73" t="s">
        <v>124</v>
      </c>
      <c r="K35" s="73" t="s">
        <v>124</v>
      </c>
      <c r="L35" s="73" t="s">
        <v>303</v>
      </c>
      <c r="M35" s="73" t="s">
        <v>270</v>
      </c>
    </row>
    <row r="36" spans="1:13" s="69" customFormat="1" ht="40.799999999999997" x14ac:dyDescent="0.3">
      <c r="A36" s="73" t="s">
        <v>54</v>
      </c>
      <c r="B36" s="74" t="s">
        <v>227</v>
      </c>
      <c r="C36" s="74" t="s">
        <v>229</v>
      </c>
      <c r="D36" s="74" t="s">
        <v>172</v>
      </c>
      <c r="E36" s="73" t="s">
        <v>264</v>
      </c>
      <c r="F36" s="73" t="s">
        <v>124</v>
      </c>
      <c r="G36" s="73" t="s">
        <v>124</v>
      </c>
      <c r="H36" s="73" t="s">
        <v>124</v>
      </c>
      <c r="I36" s="73" t="s">
        <v>124</v>
      </c>
      <c r="J36" s="73" t="s">
        <v>124</v>
      </c>
      <c r="K36" s="73" t="s">
        <v>124</v>
      </c>
      <c r="L36" s="73" t="s">
        <v>304</v>
      </c>
      <c r="M36" s="73" t="s">
        <v>271</v>
      </c>
    </row>
    <row r="37" spans="1:13" s="69" customFormat="1" ht="71.400000000000006" x14ac:dyDescent="0.3">
      <c r="A37" s="73" t="s">
        <v>50</v>
      </c>
      <c r="B37" s="74" t="s">
        <v>320</v>
      </c>
      <c r="C37" s="74" t="s">
        <v>229</v>
      </c>
      <c r="D37" s="74" t="s">
        <v>172</v>
      </c>
      <c r="E37" s="73" t="s">
        <v>321</v>
      </c>
      <c r="F37" s="73" t="s">
        <v>124</v>
      </c>
      <c r="G37" s="73" t="s">
        <v>124</v>
      </c>
      <c r="H37" s="73" t="s">
        <v>124</v>
      </c>
      <c r="I37" s="73" t="s">
        <v>124</v>
      </c>
      <c r="J37" s="73" t="s">
        <v>124</v>
      </c>
      <c r="K37" s="73" t="s">
        <v>124</v>
      </c>
      <c r="L37" s="73" t="s">
        <v>343</v>
      </c>
      <c r="M37" s="73" t="s">
        <v>344</v>
      </c>
    </row>
    <row r="38" spans="1:13" s="69" customFormat="1" ht="40.799999999999997" x14ac:dyDescent="0.3">
      <c r="A38" s="73" t="s">
        <v>18</v>
      </c>
      <c r="B38" s="74" t="s">
        <v>322</v>
      </c>
      <c r="C38" s="74" t="s">
        <v>229</v>
      </c>
      <c r="D38" s="74" t="s">
        <v>172</v>
      </c>
      <c r="E38" s="73" t="s">
        <v>323</v>
      </c>
      <c r="F38" s="73" t="s">
        <v>124</v>
      </c>
      <c r="G38" s="73" t="s">
        <v>124</v>
      </c>
      <c r="H38" s="73" t="s">
        <v>124</v>
      </c>
      <c r="I38" s="73" t="s">
        <v>124</v>
      </c>
      <c r="J38" s="73" t="s">
        <v>124</v>
      </c>
      <c r="K38" s="73" t="s">
        <v>124</v>
      </c>
      <c r="L38" s="73" t="s">
        <v>345</v>
      </c>
      <c r="M38" s="73" t="s">
        <v>346</v>
      </c>
    </row>
    <row r="39" spans="1:13" s="69" customFormat="1" ht="40.799999999999997" x14ac:dyDescent="0.3">
      <c r="A39" s="73" t="s">
        <v>15</v>
      </c>
      <c r="B39" s="74" t="s">
        <v>324</v>
      </c>
      <c r="C39" s="74" t="s">
        <v>229</v>
      </c>
      <c r="D39" s="74" t="s">
        <v>172</v>
      </c>
      <c r="E39" s="73" t="s">
        <v>325</v>
      </c>
      <c r="F39" s="73" t="s">
        <v>124</v>
      </c>
      <c r="G39" s="73" t="s">
        <v>124</v>
      </c>
      <c r="H39" s="73" t="s">
        <v>124</v>
      </c>
      <c r="I39" s="73" t="s">
        <v>124</v>
      </c>
      <c r="J39" s="73" t="s">
        <v>124</v>
      </c>
      <c r="K39" s="73" t="s">
        <v>124</v>
      </c>
      <c r="L39" s="73" t="s">
        <v>347</v>
      </c>
      <c r="M39" s="73" t="s">
        <v>348</v>
      </c>
    </row>
    <row r="40" spans="1:13" s="69" customFormat="1" ht="40.799999999999997" x14ac:dyDescent="0.3">
      <c r="A40" s="73" t="s">
        <v>55</v>
      </c>
      <c r="B40" s="74" t="s">
        <v>326</v>
      </c>
      <c r="C40" s="74" t="s">
        <v>229</v>
      </c>
      <c r="D40" s="74" t="s">
        <v>172</v>
      </c>
      <c r="E40" s="73" t="s">
        <v>327</v>
      </c>
      <c r="F40" s="73" t="s">
        <v>124</v>
      </c>
      <c r="G40" s="73" t="s">
        <v>124</v>
      </c>
      <c r="H40" s="73" t="s">
        <v>124</v>
      </c>
      <c r="I40" s="73" t="s">
        <v>124</v>
      </c>
      <c r="J40" s="73" t="s">
        <v>124</v>
      </c>
      <c r="K40" s="73" t="s">
        <v>124</v>
      </c>
      <c r="L40" s="73" t="s">
        <v>349</v>
      </c>
      <c r="M40" s="73" t="s">
        <v>350</v>
      </c>
    </row>
    <row r="41" spans="1:13" s="69" customFormat="1" ht="40.799999999999997" x14ac:dyDescent="0.3">
      <c r="A41" s="73" t="s">
        <v>68</v>
      </c>
      <c r="B41" s="74" t="s">
        <v>328</v>
      </c>
      <c r="C41" s="74" t="s">
        <v>229</v>
      </c>
      <c r="D41" s="74" t="s">
        <v>172</v>
      </c>
      <c r="E41" s="73" t="s">
        <v>329</v>
      </c>
      <c r="F41" s="73" t="s">
        <v>124</v>
      </c>
      <c r="G41" s="73" t="s">
        <v>124</v>
      </c>
      <c r="H41" s="73" t="s">
        <v>124</v>
      </c>
      <c r="I41" s="73" t="s">
        <v>124</v>
      </c>
      <c r="J41" s="73" t="s">
        <v>124</v>
      </c>
      <c r="K41" s="73" t="s">
        <v>124</v>
      </c>
      <c r="L41" s="73" t="s">
        <v>351</v>
      </c>
      <c r="M41" s="73" t="s">
        <v>352</v>
      </c>
    </row>
    <row r="42" spans="1:13" s="69" customFormat="1" ht="40.799999999999997" x14ac:dyDescent="0.3">
      <c r="A42" s="73" t="s">
        <v>71</v>
      </c>
      <c r="B42" s="74" t="s">
        <v>330</v>
      </c>
      <c r="C42" s="74" t="s">
        <v>229</v>
      </c>
      <c r="D42" s="74" t="s">
        <v>172</v>
      </c>
      <c r="E42" s="73" t="s">
        <v>331</v>
      </c>
      <c r="F42" s="73" t="s">
        <v>124</v>
      </c>
      <c r="G42" s="73" t="s">
        <v>124</v>
      </c>
      <c r="H42" s="73" t="s">
        <v>124</v>
      </c>
      <c r="I42" s="73" t="s">
        <v>124</v>
      </c>
      <c r="J42" s="73" t="s">
        <v>124</v>
      </c>
      <c r="K42" s="73" t="s">
        <v>124</v>
      </c>
      <c r="L42" s="73" t="s">
        <v>353</v>
      </c>
      <c r="M42" s="73" t="s">
        <v>354</v>
      </c>
    </row>
    <row r="43" spans="1:13" s="69" customFormat="1" ht="142.80000000000001" x14ac:dyDescent="0.3">
      <c r="A43" s="73" t="s">
        <v>10</v>
      </c>
      <c r="B43" s="74" t="s">
        <v>332</v>
      </c>
      <c r="C43" s="74" t="s">
        <v>229</v>
      </c>
      <c r="D43" s="74" t="s">
        <v>172</v>
      </c>
      <c r="E43" s="73" t="s">
        <v>333</v>
      </c>
      <c r="F43" s="73" t="s">
        <v>124</v>
      </c>
      <c r="G43" s="73" t="s">
        <v>124</v>
      </c>
      <c r="H43" s="73" t="s">
        <v>124</v>
      </c>
      <c r="I43" s="73" t="s">
        <v>124</v>
      </c>
      <c r="J43" s="73" t="s">
        <v>124</v>
      </c>
      <c r="K43" s="73" t="s">
        <v>124</v>
      </c>
      <c r="L43" s="73" t="s">
        <v>355</v>
      </c>
      <c r="M43" s="73" t="s">
        <v>356</v>
      </c>
    </row>
    <row r="44" spans="1:13" s="69" customFormat="1" ht="30.6" x14ac:dyDescent="0.3">
      <c r="A44" s="73" t="s">
        <v>42</v>
      </c>
      <c r="B44" s="74" t="s">
        <v>273</v>
      </c>
      <c r="C44" s="74" t="s">
        <v>229</v>
      </c>
      <c r="D44" s="74" t="s">
        <v>172</v>
      </c>
      <c r="E44" s="73" t="s">
        <v>272</v>
      </c>
      <c r="F44" s="73" t="s">
        <v>124</v>
      </c>
      <c r="G44" s="73" t="s">
        <v>124</v>
      </c>
      <c r="H44" s="73" t="s">
        <v>124</v>
      </c>
      <c r="I44" s="73" t="s">
        <v>124</v>
      </c>
      <c r="J44" s="73" t="s">
        <v>124</v>
      </c>
      <c r="K44" s="73" t="s">
        <v>124</v>
      </c>
      <c r="L44" s="73" t="s">
        <v>275</v>
      </c>
      <c r="M44" s="73" t="s">
        <v>120</v>
      </c>
    </row>
    <row r="45" spans="1:13" s="69" customFormat="1" ht="40.799999999999997" x14ac:dyDescent="0.3">
      <c r="A45" s="73" t="s">
        <v>43</v>
      </c>
      <c r="B45" s="74" t="s">
        <v>183</v>
      </c>
      <c r="C45" s="74" t="s">
        <v>229</v>
      </c>
      <c r="D45" s="74" t="s">
        <v>172</v>
      </c>
      <c r="E45" s="73" t="s">
        <v>241</v>
      </c>
      <c r="F45" s="73" t="s">
        <v>124</v>
      </c>
      <c r="G45" s="73" t="s">
        <v>124</v>
      </c>
      <c r="H45" s="73" t="s">
        <v>124</v>
      </c>
      <c r="I45" s="73" t="s">
        <v>124</v>
      </c>
      <c r="J45" s="73" t="s">
        <v>124</v>
      </c>
      <c r="K45" s="73" t="s">
        <v>124</v>
      </c>
      <c r="L45" s="73" t="s">
        <v>305</v>
      </c>
      <c r="M45" s="73" t="s">
        <v>121</v>
      </c>
    </row>
    <row r="46" spans="1:13" s="69" customFormat="1" ht="40.799999999999997" x14ac:dyDescent="0.3">
      <c r="A46" s="73" t="s">
        <v>87</v>
      </c>
      <c r="B46" s="74" t="s">
        <v>184</v>
      </c>
      <c r="C46" s="74" t="s">
        <v>229</v>
      </c>
      <c r="D46" s="74" t="s">
        <v>172</v>
      </c>
      <c r="E46" s="73" t="s">
        <v>242</v>
      </c>
      <c r="F46" s="73" t="s">
        <v>124</v>
      </c>
      <c r="G46" s="73" t="s">
        <v>124</v>
      </c>
      <c r="H46" s="73" t="s">
        <v>124</v>
      </c>
      <c r="I46" s="73" t="s">
        <v>124</v>
      </c>
      <c r="J46" s="73" t="s">
        <v>124</v>
      </c>
      <c r="K46" s="73" t="s">
        <v>124</v>
      </c>
      <c r="L46" s="73" t="s">
        <v>306</v>
      </c>
      <c r="M46" s="73" t="s">
        <v>122</v>
      </c>
    </row>
    <row r="47" spans="1:13" s="69" customFormat="1" ht="20.399999999999999" x14ac:dyDescent="0.3">
      <c r="A47" s="73" t="s">
        <v>17</v>
      </c>
      <c r="B47" s="74"/>
      <c r="C47" s="74" t="s">
        <v>229</v>
      </c>
      <c r="D47" s="74" t="s">
        <v>172</v>
      </c>
      <c r="E47" s="73"/>
      <c r="F47" s="73" t="s">
        <v>124</v>
      </c>
      <c r="G47" s="73" t="s">
        <v>124</v>
      </c>
      <c r="H47" s="73" t="s">
        <v>124</v>
      </c>
      <c r="I47" s="73" t="s">
        <v>124</v>
      </c>
      <c r="J47" s="73" t="s">
        <v>124</v>
      </c>
      <c r="K47" s="73" t="s">
        <v>124</v>
      </c>
      <c r="L47" s="73"/>
      <c r="M47" s="73"/>
    </row>
    <row r="48" spans="1:13" s="69" customFormat="1" ht="51" x14ac:dyDescent="0.3">
      <c r="A48" s="73" t="s">
        <v>107</v>
      </c>
      <c r="B48" s="74" t="s">
        <v>334</v>
      </c>
      <c r="C48" s="74" t="s">
        <v>229</v>
      </c>
      <c r="D48" s="74" t="s">
        <v>172</v>
      </c>
      <c r="E48" s="73" t="s">
        <v>335</v>
      </c>
      <c r="F48" s="73" t="s">
        <v>124</v>
      </c>
      <c r="G48" s="73" t="s">
        <v>124</v>
      </c>
      <c r="H48" s="73" t="s">
        <v>124</v>
      </c>
      <c r="I48" s="73" t="s">
        <v>124</v>
      </c>
      <c r="J48" s="73" t="s">
        <v>124</v>
      </c>
      <c r="K48" s="73" t="s">
        <v>124</v>
      </c>
      <c r="L48" s="73" t="s">
        <v>357</v>
      </c>
      <c r="M48" s="73" t="s">
        <v>358</v>
      </c>
    </row>
    <row r="49" spans="1:13" s="23" customFormat="1" ht="88.5" customHeight="1" x14ac:dyDescent="0.3">
      <c r="A49" s="70" t="s">
        <v>279</v>
      </c>
      <c r="B49" s="70" t="s">
        <v>228</v>
      </c>
      <c r="C49" s="70" t="s">
        <v>230</v>
      </c>
      <c r="D49" s="70" t="s">
        <v>230</v>
      </c>
      <c r="E49" s="70" t="s">
        <v>230</v>
      </c>
      <c r="F49" s="70" t="s">
        <v>230</v>
      </c>
      <c r="G49" s="70" t="s">
        <v>230</v>
      </c>
      <c r="H49" s="70" t="s">
        <v>230</v>
      </c>
      <c r="I49" s="70" t="s">
        <v>230</v>
      </c>
      <c r="J49" s="70" t="s">
        <v>230</v>
      </c>
      <c r="K49" s="70" t="s">
        <v>230</v>
      </c>
      <c r="L49" s="70"/>
      <c r="M49" s="70" t="s">
        <v>230</v>
      </c>
    </row>
    <row r="52" spans="1:13" ht="23.4" x14ac:dyDescent="0.3">
      <c r="A52" s="57" t="s">
        <v>138</v>
      </c>
    </row>
    <row r="54" spans="1:13" x14ac:dyDescent="0.3">
      <c r="L54" s="10" t="s">
        <v>307</v>
      </c>
    </row>
  </sheetData>
  <mergeCells count="6">
    <mergeCell ref="M3:M4"/>
    <mergeCell ref="A3:A4"/>
    <mergeCell ref="B3:B4"/>
    <mergeCell ref="C3:C4"/>
    <mergeCell ref="D3:D4"/>
    <mergeCell ref="L3:L4"/>
  </mergeCells>
  <pageMargins left="0" right="0" top="0" bottom="0" header="0" footer="0"/>
  <pageSetup paperSize="9" scale="67"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zoomScale="80" zoomScaleNormal="80" workbookViewId="0">
      <selection activeCell="C1" sqref="C1"/>
    </sheetView>
  </sheetViews>
  <sheetFormatPr defaultRowHeight="14.4" x14ac:dyDescent="0.3"/>
  <cols>
    <col min="2" max="2" width="10.109375" bestFit="1" customWidth="1"/>
    <col min="3" max="3" width="35.44140625" style="55" customWidth="1"/>
    <col min="4" max="4" width="56.44140625" style="55" customWidth="1"/>
    <col min="5" max="5" width="23.88671875" style="55" customWidth="1"/>
    <col min="6" max="9" width="13.6640625" customWidth="1"/>
    <col min="10" max="10" width="15.5546875" customWidth="1"/>
    <col min="11" max="11" width="35.5546875" customWidth="1"/>
    <col min="12" max="12" width="50.44140625" customWidth="1"/>
    <col min="13" max="13" width="48.5546875" customWidth="1"/>
    <col min="14" max="14" width="21.109375" bestFit="1" customWidth="1"/>
  </cols>
  <sheetData>
    <row r="1" spans="2:14" ht="43.2" x14ac:dyDescent="0.3">
      <c r="C1" s="42" t="s">
        <v>219</v>
      </c>
      <c r="L1" s="55" t="s">
        <v>171</v>
      </c>
      <c r="M1" s="55" t="s">
        <v>194</v>
      </c>
    </row>
    <row r="2" spans="2:14" s="23" customFormat="1" ht="28.8" x14ac:dyDescent="0.3">
      <c r="B2" s="65" t="s">
        <v>137</v>
      </c>
      <c r="C2" s="65" t="s">
        <v>162</v>
      </c>
      <c r="D2" s="65" t="s">
        <v>193</v>
      </c>
      <c r="E2" s="65" t="s">
        <v>164</v>
      </c>
      <c r="F2" s="65" t="s">
        <v>135</v>
      </c>
      <c r="G2" s="65" t="s">
        <v>135</v>
      </c>
      <c r="H2" s="65" t="s">
        <v>135</v>
      </c>
      <c r="I2" s="65" t="s">
        <v>135</v>
      </c>
      <c r="J2" s="65" t="s">
        <v>136</v>
      </c>
      <c r="K2" s="65" t="s">
        <v>125</v>
      </c>
      <c r="L2" s="65" t="s">
        <v>126</v>
      </c>
      <c r="M2" s="65" t="s">
        <v>127</v>
      </c>
      <c r="N2" s="65" t="s">
        <v>128</v>
      </c>
    </row>
    <row r="3" spans="2:14" ht="159.75" customHeight="1" x14ac:dyDescent="0.3">
      <c r="B3" s="52" t="s">
        <v>129</v>
      </c>
      <c r="C3" s="53" t="s">
        <v>187</v>
      </c>
      <c r="D3" s="58" t="s">
        <v>195</v>
      </c>
      <c r="E3" s="68" t="e">
        <f>C3-D3</f>
        <v>#VALUE!</v>
      </c>
      <c r="F3" s="53" t="s">
        <v>134</v>
      </c>
      <c r="G3" s="53" t="s">
        <v>134</v>
      </c>
      <c r="H3" s="53" t="s">
        <v>134</v>
      </c>
      <c r="I3" s="53" t="s">
        <v>134</v>
      </c>
      <c r="J3" s="48" t="e">
        <f>E3+F3+G3+H3+I3</f>
        <v>#VALUE!</v>
      </c>
      <c r="K3" s="53" t="s">
        <v>201</v>
      </c>
      <c r="L3" s="58" t="s">
        <v>207</v>
      </c>
      <c r="M3" s="58" t="s">
        <v>213</v>
      </c>
      <c r="N3" s="67" t="e">
        <f>J3-M3+L3+K3</f>
        <v>#VALUE!</v>
      </c>
    </row>
    <row r="4" spans="2:14" ht="115.2" x14ac:dyDescent="0.3">
      <c r="B4" s="52" t="s">
        <v>130</v>
      </c>
      <c r="C4" s="53" t="s">
        <v>188</v>
      </c>
      <c r="D4" s="58" t="s">
        <v>196</v>
      </c>
      <c r="E4" s="68" t="e">
        <f t="shared" ref="E4:E9" si="0">C4-D4</f>
        <v>#VALUE!</v>
      </c>
      <c r="F4" s="56" t="s">
        <v>134</v>
      </c>
      <c r="G4" s="56" t="s">
        <v>134</v>
      </c>
      <c r="H4" s="56" t="s">
        <v>134</v>
      </c>
      <c r="I4" s="56" t="s">
        <v>134</v>
      </c>
      <c r="J4" s="48" t="e">
        <f t="shared" ref="J4:J9" si="1">E4+F4+G4+H4+I4</f>
        <v>#VALUE!</v>
      </c>
      <c r="K4" s="53" t="s">
        <v>202</v>
      </c>
      <c r="L4" s="58" t="s">
        <v>208</v>
      </c>
      <c r="M4" s="58" t="s">
        <v>214</v>
      </c>
      <c r="N4" s="67" t="e">
        <f t="shared" ref="N4:N9" si="2">J4-M4+L4+K4</f>
        <v>#VALUE!</v>
      </c>
    </row>
    <row r="5" spans="2:14" ht="115.2" x14ac:dyDescent="0.3">
      <c r="B5" s="52" t="s">
        <v>131</v>
      </c>
      <c r="C5" s="53" t="s">
        <v>189</v>
      </c>
      <c r="D5" s="58" t="s">
        <v>197</v>
      </c>
      <c r="E5" s="68" t="e">
        <f t="shared" si="0"/>
        <v>#VALUE!</v>
      </c>
      <c r="F5" s="56" t="s">
        <v>134</v>
      </c>
      <c r="G5" s="56" t="s">
        <v>134</v>
      </c>
      <c r="H5" s="56" t="s">
        <v>134</v>
      </c>
      <c r="I5" s="56" t="s">
        <v>134</v>
      </c>
      <c r="J5" s="48" t="e">
        <f t="shared" si="1"/>
        <v>#VALUE!</v>
      </c>
      <c r="K5" s="53" t="s">
        <v>203</v>
      </c>
      <c r="L5" s="58" t="s">
        <v>209</v>
      </c>
      <c r="M5" s="58" t="s">
        <v>215</v>
      </c>
      <c r="N5" s="67" t="e">
        <f t="shared" si="2"/>
        <v>#VALUE!</v>
      </c>
    </row>
    <row r="6" spans="2:14" ht="115.2" x14ac:dyDescent="0.3">
      <c r="B6" s="52" t="s">
        <v>132</v>
      </c>
      <c r="C6" s="53" t="s">
        <v>190</v>
      </c>
      <c r="D6" s="58" t="s">
        <v>198</v>
      </c>
      <c r="E6" s="68" t="e">
        <f t="shared" si="0"/>
        <v>#VALUE!</v>
      </c>
      <c r="F6" s="56" t="s">
        <v>134</v>
      </c>
      <c r="G6" s="56" t="s">
        <v>134</v>
      </c>
      <c r="H6" s="56" t="s">
        <v>134</v>
      </c>
      <c r="I6" s="56" t="s">
        <v>134</v>
      </c>
      <c r="J6" s="48" t="e">
        <f t="shared" si="1"/>
        <v>#VALUE!</v>
      </c>
      <c r="K6" s="53" t="s">
        <v>204</v>
      </c>
      <c r="L6" s="58" t="s">
        <v>210</v>
      </c>
      <c r="M6" s="58" t="s">
        <v>216</v>
      </c>
      <c r="N6" s="67" t="e">
        <f t="shared" si="2"/>
        <v>#VALUE!</v>
      </c>
    </row>
    <row r="7" spans="2:14" ht="115.2" x14ac:dyDescent="0.3">
      <c r="B7" s="52" t="s">
        <v>139</v>
      </c>
      <c r="C7" s="53" t="s">
        <v>191</v>
      </c>
      <c r="D7" s="58" t="s">
        <v>199</v>
      </c>
      <c r="E7" s="68" t="e">
        <f t="shared" si="0"/>
        <v>#VALUE!</v>
      </c>
      <c r="F7" s="56" t="s">
        <v>134</v>
      </c>
      <c r="G7" s="56" t="s">
        <v>134</v>
      </c>
      <c r="H7" s="56" t="s">
        <v>134</v>
      </c>
      <c r="I7" s="56" t="s">
        <v>134</v>
      </c>
      <c r="J7" s="48" t="e">
        <f t="shared" si="1"/>
        <v>#VALUE!</v>
      </c>
      <c r="K7" s="53" t="s">
        <v>205</v>
      </c>
      <c r="L7" s="58" t="s">
        <v>211</v>
      </c>
      <c r="M7" s="58" t="s">
        <v>217</v>
      </c>
      <c r="N7" s="67" t="e">
        <f t="shared" si="2"/>
        <v>#VALUE!</v>
      </c>
    </row>
    <row r="8" spans="2:14" ht="115.2" x14ac:dyDescent="0.3">
      <c r="B8" s="52" t="s">
        <v>140</v>
      </c>
      <c r="C8" s="53" t="s">
        <v>192</v>
      </c>
      <c r="D8" s="58" t="s">
        <v>200</v>
      </c>
      <c r="E8" s="68" t="e">
        <f t="shared" si="0"/>
        <v>#VALUE!</v>
      </c>
      <c r="F8" s="56" t="s">
        <v>134</v>
      </c>
      <c r="G8" s="56" t="s">
        <v>134</v>
      </c>
      <c r="H8" s="56" t="s">
        <v>134</v>
      </c>
      <c r="I8" s="56" t="s">
        <v>134</v>
      </c>
      <c r="J8" s="48" t="e">
        <f t="shared" si="1"/>
        <v>#VALUE!</v>
      </c>
      <c r="K8" s="53" t="s">
        <v>206</v>
      </c>
      <c r="L8" s="58" t="s">
        <v>212</v>
      </c>
      <c r="M8" s="58" t="s">
        <v>218</v>
      </c>
      <c r="N8" s="67" t="e">
        <f t="shared" si="2"/>
        <v>#VALUE!</v>
      </c>
    </row>
    <row r="9" spans="2:14" ht="57.6" x14ac:dyDescent="0.3">
      <c r="B9" s="52" t="s">
        <v>133</v>
      </c>
      <c r="C9" s="53" t="s">
        <v>134</v>
      </c>
      <c r="D9" s="53" t="s">
        <v>134</v>
      </c>
      <c r="E9" s="68" t="e">
        <f t="shared" si="0"/>
        <v>#VALUE!</v>
      </c>
      <c r="F9" s="53" t="s">
        <v>134</v>
      </c>
      <c r="G9" s="53" t="s">
        <v>134</v>
      </c>
      <c r="H9" s="53" t="s">
        <v>134</v>
      </c>
      <c r="I9" s="53" t="s">
        <v>134</v>
      </c>
      <c r="J9" s="48" t="e">
        <f t="shared" si="1"/>
        <v>#VALUE!</v>
      </c>
      <c r="K9" s="53" t="s">
        <v>134</v>
      </c>
      <c r="L9" s="53" t="s">
        <v>134</v>
      </c>
      <c r="M9" s="53" t="s">
        <v>134</v>
      </c>
      <c r="N9" s="67" t="e">
        <f t="shared" si="2"/>
        <v>#VALUE!</v>
      </c>
    </row>
    <row r="10" spans="2:14" x14ac:dyDescent="0.3">
      <c r="B10" s="50" t="s">
        <v>75</v>
      </c>
      <c r="C10" s="54">
        <f t="shared" ref="C10:N10" si="3">SUM(C3:C9)</f>
        <v>0</v>
      </c>
      <c r="D10" s="54">
        <f t="shared" ref="D10" si="4">SUM(D3:D9)</f>
        <v>0</v>
      </c>
      <c r="E10" s="54" t="e">
        <f>SUM(E3:E9)</f>
        <v>#VALUE!</v>
      </c>
      <c r="F10" s="49">
        <f t="shared" si="3"/>
        <v>0</v>
      </c>
      <c r="G10" s="49">
        <f t="shared" si="3"/>
        <v>0</v>
      </c>
      <c r="H10" s="49">
        <f t="shared" si="3"/>
        <v>0</v>
      </c>
      <c r="I10" s="49">
        <f t="shared" si="3"/>
        <v>0</v>
      </c>
      <c r="J10" s="49" t="e">
        <f t="shared" si="3"/>
        <v>#VALUE!</v>
      </c>
      <c r="K10" s="49">
        <f>SUM(K3:K9)</f>
        <v>0</v>
      </c>
      <c r="L10" s="49">
        <f t="shared" si="3"/>
        <v>0</v>
      </c>
      <c r="M10" s="49">
        <f t="shared" si="3"/>
        <v>0</v>
      </c>
      <c r="N10" s="49" t="e">
        <f t="shared" si="3"/>
        <v>#VALUE!</v>
      </c>
    </row>
    <row r="14" spans="2:14" ht="79.5" customHeight="1" x14ac:dyDescent="0.3">
      <c r="C14" s="32"/>
      <c r="D14" s="32"/>
      <c r="E14" s="32"/>
    </row>
  </sheetData>
  <pageMargins left="0" right="0" top="0" bottom="0" header="0" footer="0"/>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70" zoomScaleNormal="70" workbookViewId="0"/>
  </sheetViews>
  <sheetFormatPr defaultColWidth="9.109375" defaultRowHeight="14.4" outlineLevelCol="1" x14ac:dyDescent="0.3"/>
  <cols>
    <col min="1" max="1" width="32.109375" style="18" bestFit="1" customWidth="1"/>
    <col min="2" max="2" width="28.109375" style="10" customWidth="1"/>
    <col min="3" max="3" width="15.5546875" style="10" customWidth="1"/>
    <col min="4" max="4" width="18.5546875" style="10" customWidth="1"/>
    <col min="5" max="5" width="22" style="10" customWidth="1" outlineLevel="1"/>
    <col min="6" max="6" width="11.88671875" style="10" customWidth="1" outlineLevel="1"/>
    <col min="7" max="7" width="11.5546875" style="10" customWidth="1" outlineLevel="1"/>
    <col min="8" max="8" width="11.88671875" style="10" customWidth="1" outlineLevel="1"/>
    <col min="9" max="10" width="13.44140625" style="10" customWidth="1" outlineLevel="1"/>
    <col min="11" max="11" width="24.5546875" style="10" customWidth="1" outlineLevel="1" collapsed="1"/>
    <col min="12" max="13" width="40" style="10" customWidth="1"/>
    <col min="14" max="14" width="10.5546875" style="10" customWidth="1"/>
    <col min="15" max="15" width="40" style="10" customWidth="1"/>
    <col min="16" max="16" width="20.88671875" style="10" customWidth="1"/>
    <col min="17" max="16384" width="9.109375" style="10"/>
  </cols>
  <sheetData>
    <row r="1" spans="1:15" x14ac:dyDescent="0.3">
      <c r="A1" s="17" t="s">
        <v>141</v>
      </c>
      <c r="B1" s="42" t="s">
        <v>143</v>
      </c>
    </row>
    <row r="2" spans="1:15" ht="15.6" x14ac:dyDescent="0.3">
      <c r="A2" s="18" t="s">
        <v>142</v>
      </c>
      <c r="B2" s="59" t="s">
        <v>138</v>
      </c>
    </row>
    <row r="3" spans="1:15" s="23" customFormat="1" ht="28.8" x14ac:dyDescent="0.3">
      <c r="A3" s="84" t="s">
        <v>103</v>
      </c>
      <c r="B3" s="86" t="s">
        <v>104</v>
      </c>
      <c r="C3" s="86" t="s">
        <v>106</v>
      </c>
      <c r="D3" s="86" t="s">
        <v>105</v>
      </c>
      <c r="E3" s="24" t="s">
        <v>145</v>
      </c>
      <c r="F3" s="24" t="s">
        <v>151</v>
      </c>
      <c r="G3" s="24" t="s">
        <v>152</v>
      </c>
      <c r="H3" s="24" t="s">
        <v>97</v>
      </c>
      <c r="I3" s="24" t="s">
        <v>97</v>
      </c>
      <c r="J3" s="24" t="s">
        <v>97</v>
      </c>
      <c r="K3" s="24" t="s">
        <v>153</v>
      </c>
      <c r="L3" s="76" t="s">
        <v>161</v>
      </c>
      <c r="M3" s="76" t="s">
        <v>109</v>
      </c>
      <c r="O3" s="76" t="s">
        <v>161</v>
      </c>
    </row>
    <row r="4" spans="1:15" s="23" customFormat="1" x14ac:dyDescent="0.3">
      <c r="A4" s="85"/>
      <c r="B4" s="87"/>
      <c r="C4" s="87"/>
      <c r="D4" s="87"/>
      <c r="E4" s="24" t="s">
        <v>105</v>
      </c>
      <c r="F4" s="24" t="s">
        <v>105</v>
      </c>
      <c r="G4" s="24" t="s">
        <v>105</v>
      </c>
      <c r="H4" s="24" t="s">
        <v>105</v>
      </c>
      <c r="I4" s="24" t="s">
        <v>105</v>
      </c>
      <c r="J4" s="24" t="s">
        <v>105</v>
      </c>
      <c r="K4" s="24" t="s">
        <v>105</v>
      </c>
      <c r="L4" s="77"/>
      <c r="M4" s="77"/>
      <c r="O4" s="77"/>
    </row>
    <row r="5" spans="1:15" s="23" customFormat="1" x14ac:dyDescent="0.3">
      <c r="A5" s="60" t="s">
        <v>100</v>
      </c>
      <c r="B5" s="25">
        <v>15</v>
      </c>
      <c r="C5" s="25"/>
      <c r="D5" s="25"/>
      <c r="E5" s="25">
        <v>15</v>
      </c>
      <c r="F5" s="25">
        <f>E5+E6-E16</f>
        <v>30</v>
      </c>
      <c r="G5" s="25">
        <f t="shared" ref="G5:K5" si="0">F5+F6-F16</f>
        <v>85</v>
      </c>
      <c r="H5" s="25">
        <f t="shared" si="0"/>
        <v>110</v>
      </c>
      <c r="I5" s="25">
        <f t="shared" si="0"/>
        <v>115</v>
      </c>
      <c r="J5" s="25">
        <f t="shared" si="0"/>
        <v>165</v>
      </c>
      <c r="K5" s="25">
        <f t="shared" si="0"/>
        <v>164.5</v>
      </c>
      <c r="L5" s="25"/>
      <c r="M5" s="25"/>
      <c r="O5" s="25"/>
    </row>
    <row r="6" spans="1:15" x14ac:dyDescent="0.3">
      <c r="A6" s="20" t="s">
        <v>101</v>
      </c>
      <c r="B6" s="26">
        <f t="shared" ref="B6:M6" si="1">SUM(B7:B15)</f>
        <v>662</v>
      </c>
      <c r="C6" s="26">
        <f t="shared" si="1"/>
        <v>0</v>
      </c>
      <c r="D6" s="26">
        <f t="shared" si="1"/>
        <v>0</v>
      </c>
      <c r="E6" s="26">
        <f t="shared" si="1"/>
        <v>25.5</v>
      </c>
      <c r="F6" s="26">
        <f t="shared" si="1"/>
        <v>75.5</v>
      </c>
      <c r="G6" s="26">
        <f t="shared" si="1"/>
        <v>25.5</v>
      </c>
      <c r="H6" s="26">
        <f t="shared" si="1"/>
        <v>5.5</v>
      </c>
      <c r="I6" s="26">
        <f t="shared" si="1"/>
        <v>50.5</v>
      </c>
      <c r="J6" s="26">
        <f t="shared" si="1"/>
        <v>0</v>
      </c>
      <c r="K6" s="26">
        <f t="shared" si="1"/>
        <v>0</v>
      </c>
      <c r="L6" s="26">
        <f t="shared" si="1"/>
        <v>0</v>
      </c>
      <c r="M6" s="26">
        <f t="shared" si="1"/>
        <v>0</v>
      </c>
      <c r="O6" s="26">
        <f t="shared" ref="O6" si="2">SUM(O7:O15)</f>
        <v>0</v>
      </c>
    </row>
    <row r="7" spans="1:15" x14ac:dyDescent="0.3">
      <c r="A7" s="21" t="s">
        <v>2</v>
      </c>
      <c r="B7" s="37">
        <v>500</v>
      </c>
      <c r="C7" s="37"/>
      <c r="D7" s="37"/>
      <c r="E7" s="27">
        <v>20</v>
      </c>
      <c r="F7" s="44">
        <v>70</v>
      </c>
      <c r="G7" s="44"/>
      <c r="H7" s="44"/>
      <c r="I7" s="44">
        <v>45</v>
      </c>
      <c r="J7" s="44"/>
      <c r="K7" s="44"/>
      <c r="L7" s="27"/>
      <c r="M7" s="27"/>
      <c r="O7" s="27"/>
    </row>
    <row r="8" spans="1:15" x14ac:dyDescent="0.3">
      <c r="A8" s="21" t="s">
        <v>3</v>
      </c>
      <c r="B8" s="38">
        <v>100</v>
      </c>
      <c r="C8" s="37"/>
      <c r="D8" s="37"/>
      <c r="E8" s="27">
        <v>5</v>
      </c>
      <c r="F8" s="27">
        <v>5</v>
      </c>
      <c r="G8" s="27">
        <v>5</v>
      </c>
      <c r="H8" s="27">
        <v>5</v>
      </c>
      <c r="I8" s="27">
        <v>5</v>
      </c>
      <c r="J8" s="28"/>
      <c r="K8" s="28"/>
      <c r="L8" s="27"/>
      <c r="M8" s="27"/>
      <c r="O8" s="27"/>
    </row>
    <row r="9" spans="1:15" x14ac:dyDescent="0.3">
      <c r="A9" s="21" t="s">
        <v>4</v>
      </c>
      <c r="B9" s="38">
        <v>10</v>
      </c>
      <c r="C9" s="37"/>
      <c r="D9" s="37"/>
      <c r="E9" s="27">
        <v>0.5</v>
      </c>
      <c r="F9" s="27">
        <v>0.5</v>
      </c>
      <c r="G9" s="27">
        <v>0.5</v>
      </c>
      <c r="H9" s="27">
        <v>0.5</v>
      </c>
      <c r="I9" s="27">
        <v>0.5</v>
      </c>
      <c r="J9" s="28"/>
      <c r="K9" s="28"/>
      <c r="L9" s="27"/>
      <c r="M9" s="27"/>
      <c r="O9" s="27"/>
    </row>
    <row r="10" spans="1:15" x14ac:dyDescent="0.3">
      <c r="A10" s="21" t="s">
        <v>34</v>
      </c>
      <c r="B10" s="38">
        <v>50</v>
      </c>
      <c r="C10" s="37"/>
      <c r="D10" s="37"/>
      <c r="E10" s="31"/>
      <c r="F10" s="28"/>
      <c r="G10" s="28"/>
      <c r="H10" s="28"/>
      <c r="I10" s="28"/>
      <c r="J10" s="28"/>
      <c r="K10" s="28"/>
      <c r="L10" s="27"/>
      <c r="M10" s="27"/>
      <c r="O10" s="27"/>
    </row>
    <row r="11" spans="1:15" x14ac:dyDescent="0.3">
      <c r="A11" s="21" t="s">
        <v>40</v>
      </c>
      <c r="B11" s="39">
        <v>0</v>
      </c>
      <c r="C11" s="37"/>
      <c r="D11" s="37"/>
      <c r="E11" s="31"/>
      <c r="F11" s="29"/>
      <c r="G11" s="29">
        <v>20</v>
      </c>
      <c r="H11" s="29"/>
      <c r="I11" s="29"/>
      <c r="J11" s="29"/>
      <c r="K11" s="29"/>
      <c r="L11" s="27"/>
      <c r="M11" s="27"/>
      <c r="O11" s="27"/>
    </row>
    <row r="12" spans="1:15" x14ac:dyDescent="0.3">
      <c r="A12" s="21" t="s">
        <v>41</v>
      </c>
      <c r="B12" s="38">
        <v>0</v>
      </c>
      <c r="C12" s="37"/>
      <c r="D12" s="37"/>
      <c r="E12" s="31"/>
      <c r="F12" s="28"/>
      <c r="G12" s="28"/>
      <c r="H12" s="28"/>
      <c r="I12" s="28"/>
      <c r="J12" s="28"/>
      <c r="K12" s="28"/>
      <c r="L12" s="27"/>
      <c r="M12" s="27"/>
      <c r="O12" s="27"/>
    </row>
    <row r="13" spans="1:15" x14ac:dyDescent="0.3">
      <c r="A13" s="21" t="s">
        <v>80</v>
      </c>
      <c r="B13" s="38">
        <v>0</v>
      </c>
      <c r="C13" s="37"/>
      <c r="D13" s="37"/>
      <c r="E13" s="31"/>
      <c r="F13" s="28"/>
      <c r="G13" s="28"/>
      <c r="H13" s="28"/>
      <c r="I13" s="28"/>
      <c r="J13" s="28"/>
      <c r="K13" s="28"/>
      <c r="L13" s="31"/>
      <c r="M13" s="31"/>
      <c r="O13" s="31"/>
    </row>
    <row r="14" spans="1:15" x14ac:dyDescent="0.3">
      <c r="A14" s="61" t="s">
        <v>81</v>
      </c>
      <c r="B14" s="39">
        <v>2</v>
      </c>
      <c r="C14" s="37"/>
      <c r="D14" s="37"/>
      <c r="E14" s="31"/>
      <c r="F14" s="29"/>
      <c r="G14" s="29"/>
      <c r="H14" s="29"/>
      <c r="I14" s="29"/>
      <c r="J14" s="29"/>
      <c r="K14" s="29"/>
      <c r="L14" s="31"/>
      <c r="M14" s="31"/>
      <c r="O14" s="31"/>
    </row>
    <row r="15" spans="1:15" x14ac:dyDescent="0.3">
      <c r="A15" s="21" t="s">
        <v>108</v>
      </c>
      <c r="B15" s="38"/>
      <c r="C15" s="37"/>
      <c r="D15" s="37"/>
      <c r="E15" s="31"/>
      <c r="F15" s="28"/>
      <c r="G15" s="28"/>
      <c r="H15" s="28"/>
      <c r="I15" s="28"/>
      <c r="J15" s="28"/>
      <c r="K15" s="28"/>
      <c r="L15" s="31"/>
      <c r="M15" s="31"/>
      <c r="O15" s="31"/>
    </row>
    <row r="16" spans="1:15" x14ac:dyDescent="0.3">
      <c r="A16" s="20" t="s">
        <v>102</v>
      </c>
      <c r="B16" s="26">
        <f>SUM(B17:B48)</f>
        <v>537</v>
      </c>
      <c r="C16" s="26">
        <f t="shared" ref="C16:M16" si="3">SUM(C17:C48)</f>
        <v>0</v>
      </c>
      <c r="D16" s="26">
        <f t="shared" si="3"/>
        <v>0</v>
      </c>
      <c r="E16" s="26">
        <f t="shared" si="3"/>
        <v>10.5</v>
      </c>
      <c r="F16" s="26">
        <f t="shared" si="3"/>
        <v>20.5</v>
      </c>
      <c r="G16" s="26">
        <f t="shared" si="3"/>
        <v>0.5</v>
      </c>
      <c r="H16" s="26">
        <f t="shared" si="3"/>
        <v>0.5</v>
      </c>
      <c r="I16" s="26">
        <f t="shared" si="3"/>
        <v>0.5</v>
      </c>
      <c r="J16" s="26">
        <f t="shared" si="3"/>
        <v>0.5</v>
      </c>
      <c r="K16" s="26">
        <f t="shared" si="3"/>
        <v>0</v>
      </c>
      <c r="L16" s="26">
        <f t="shared" si="3"/>
        <v>0</v>
      </c>
      <c r="M16" s="26">
        <f t="shared" si="3"/>
        <v>34.800000000000004</v>
      </c>
      <c r="O16" s="26">
        <f t="shared" ref="O16" si="4">SUM(O17:O48)</f>
        <v>0</v>
      </c>
    </row>
    <row r="17" spans="1:15" x14ac:dyDescent="0.3">
      <c r="A17" s="22" t="s">
        <v>23</v>
      </c>
      <c r="B17" s="40">
        <v>10</v>
      </c>
      <c r="C17" s="40"/>
      <c r="D17" s="41"/>
      <c r="E17" s="31"/>
      <c r="F17" s="45"/>
      <c r="G17" s="45"/>
      <c r="H17" s="45"/>
      <c r="I17" s="45"/>
      <c r="J17" s="45"/>
      <c r="K17" s="45"/>
      <c r="L17" s="27"/>
      <c r="M17" s="27">
        <v>5</v>
      </c>
      <c r="O17" s="27"/>
    </row>
    <row r="18" spans="1:15" x14ac:dyDescent="0.3">
      <c r="A18" s="22" t="s">
        <v>19</v>
      </c>
      <c r="B18" s="40">
        <v>30</v>
      </c>
      <c r="C18" s="40"/>
      <c r="D18" s="40"/>
      <c r="E18" s="31"/>
      <c r="F18" s="45"/>
      <c r="G18" s="45"/>
      <c r="H18" s="45"/>
      <c r="I18" s="45"/>
      <c r="J18" s="45"/>
      <c r="K18" s="45"/>
      <c r="L18" s="27"/>
      <c r="M18" s="27">
        <v>4</v>
      </c>
      <c r="O18" s="27"/>
    </row>
    <row r="19" spans="1:15" x14ac:dyDescent="0.3">
      <c r="A19" s="22" t="s">
        <v>20</v>
      </c>
      <c r="B19" s="40"/>
      <c r="C19" s="40"/>
      <c r="D19" s="40"/>
      <c r="E19" s="31"/>
      <c r="F19" s="45"/>
      <c r="G19" s="45"/>
      <c r="H19" s="45"/>
      <c r="I19" s="45"/>
      <c r="J19" s="45"/>
      <c r="K19" s="45"/>
      <c r="L19" s="27"/>
      <c r="M19" s="27"/>
      <c r="O19" s="27"/>
    </row>
    <row r="20" spans="1:15" x14ac:dyDescent="0.3">
      <c r="A20" s="22" t="s">
        <v>21</v>
      </c>
      <c r="B20" s="40"/>
      <c r="C20" s="40"/>
      <c r="D20" s="40"/>
      <c r="E20" s="31"/>
      <c r="F20" s="45"/>
      <c r="G20" s="45"/>
      <c r="H20" s="45"/>
      <c r="I20" s="45"/>
      <c r="J20" s="45"/>
      <c r="K20" s="45"/>
      <c r="L20" s="27"/>
      <c r="M20" s="27"/>
      <c r="O20" s="27"/>
    </row>
    <row r="21" spans="1:15" x14ac:dyDescent="0.3">
      <c r="A21" s="61" t="s">
        <v>123</v>
      </c>
      <c r="B21" s="40"/>
      <c r="C21" s="40"/>
      <c r="D21" s="40"/>
      <c r="E21" s="31"/>
      <c r="F21" s="45"/>
      <c r="G21" s="45"/>
      <c r="H21" s="45"/>
      <c r="I21" s="45"/>
      <c r="J21" s="45"/>
      <c r="K21" s="45"/>
      <c r="L21" s="27"/>
      <c r="M21" s="27"/>
      <c r="O21" s="27"/>
    </row>
    <row r="22" spans="1:15" x14ac:dyDescent="0.3">
      <c r="A22" s="22" t="s">
        <v>22</v>
      </c>
      <c r="B22" s="40"/>
      <c r="C22" s="40"/>
      <c r="D22" s="40"/>
      <c r="E22" s="31"/>
      <c r="F22" s="45"/>
      <c r="G22" s="45"/>
      <c r="H22" s="45"/>
      <c r="I22" s="45"/>
      <c r="J22" s="45"/>
      <c r="K22" s="45"/>
      <c r="L22" s="27"/>
      <c r="M22" s="27"/>
      <c r="O22" s="27"/>
    </row>
    <row r="23" spans="1:15" x14ac:dyDescent="0.3">
      <c r="A23" s="22" t="s">
        <v>24</v>
      </c>
      <c r="B23" s="40">
        <v>2</v>
      </c>
      <c r="C23" s="40"/>
      <c r="D23" s="40"/>
      <c r="E23" s="31"/>
      <c r="F23" s="45"/>
      <c r="G23" s="45"/>
      <c r="H23" s="45"/>
      <c r="I23" s="45"/>
      <c r="J23" s="45"/>
      <c r="K23" s="45"/>
      <c r="L23" s="27"/>
      <c r="M23" s="27">
        <v>0.3</v>
      </c>
      <c r="O23" s="27"/>
    </row>
    <row r="24" spans="1:15" x14ac:dyDescent="0.3">
      <c r="A24" s="22" t="s">
        <v>6</v>
      </c>
      <c r="B24" s="40">
        <v>10</v>
      </c>
      <c r="C24" s="40"/>
      <c r="D24" s="40"/>
      <c r="E24" s="31"/>
      <c r="F24" s="45"/>
      <c r="G24" s="45"/>
      <c r="H24" s="45"/>
      <c r="I24" s="45"/>
      <c r="J24" s="45"/>
      <c r="K24" s="45"/>
      <c r="L24" s="27"/>
      <c r="M24" s="27">
        <v>0.8</v>
      </c>
      <c r="O24" s="27"/>
    </row>
    <row r="25" spans="1:15" x14ac:dyDescent="0.3">
      <c r="A25" s="22" t="s">
        <v>7</v>
      </c>
      <c r="B25" s="40">
        <v>10</v>
      </c>
      <c r="C25" s="40"/>
      <c r="D25" s="40"/>
      <c r="E25" s="31"/>
      <c r="F25" s="45"/>
      <c r="G25" s="45"/>
      <c r="H25" s="45"/>
      <c r="I25" s="45"/>
      <c r="J25" s="45"/>
      <c r="K25" s="45"/>
      <c r="L25" s="27"/>
      <c r="M25" s="27"/>
      <c r="O25" s="27"/>
    </row>
    <row r="26" spans="1:15" x14ac:dyDescent="0.3">
      <c r="A26" s="22" t="s">
        <v>8</v>
      </c>
      <c r="B26" s="40"/>
      <c r="C26" s="40"/>
      <c r="D26" s="40"/>
      <c r="E26" s="31"/>
      <c r="F26" s="45"/>
      <c r="G26" s="45"/>
      <c r="H26" s="45"/>
      <c r="I26" s="45"/>
      <c r="J26" s="45"/>
      <c r="K26" s="45"/>
      <c r="L26" s="27"/>
      <c r="M26" s="27"/>
      <c r="O26" s="27"/>
    </row>
    <row r="27" spans="1:15" x14ac:dyDescent="0.3">
      <c r="A27" s="22" t="s">
        <v>11</v>
      </c>
      <c r="B27" s="40">
        <v>3</v>
      </c>
      <c r="C27" s="40"/>
      <c r="D27" s="40"/>
      <c r="E27" s="31"/>
      <c r="F27" s="45"/>
      <c r="G27" s="45"/>
      <c r="H27" s="45"/>
      <c r="I27" s="45"/>
      <c r="J27" s="45"/>
      <c r="K27" s="45"/>
      <c r="L27" s="27"/>
      <c r="M27" s="27"/>
      <c r="O27" s="27"/>
    </row>
    <row r="28" spans="1:15" x14ac:dyDescent="0.3">
      <c r="A28" s="22" t="s">
        <v>39</v>
      </c>
      <c r="B28" s="40">
        <v>50</v>
      </c>
      <c r="C28" s="40"/>
      <c r="D28" s="40"/>
      <c r="E28" s="31"/>
      <c r="F28" s="45"/>
      <c r="G28" s="45"/>
      <c r="H28" s="45"/>
      <c r="I28" s="45"/>
      <c r="J28" s="45"/>
      <c r="K28" s="45"/>
      <c r="L28" s="27"/>
      <c r="M28" s="27">
        <v>6</v>
      </c>
      <c r="O28" s="27"/>
    </row>
    <row r="29" spans="1:15" x14ac:dyDescent="0.3">
      <c r="A29" s="22" t="s">
        <v>38</v>
      </c>
      <c r="B29" s="40">
        <v>10</v>
      </c>
      <c r="C29" s="40"/>
      <c r="D29" s="40"/>
      <c r="E29" s="31"/>
      <c r="F29" s="45"/>
      <c r="G29" s="45"/>
      <c r="H29" s="45"/>
      <c r="I29" s="45"/>
      <c r="J29" s="45"/>
      <c r="K29" s="45"/>
      <c r="L29" s="27"/>
      <c r="M29" s="27">
        <v>0.3</v>
      </c>
      <c r="O29" s="27"/>
    </row>
    <row r="30" spans="1:15" x14ac:dyDescent="0.3">
      <c r="A30" s="22" t="s">
        <v>12</v>
      </c>
      <c r="B30" s="40">
        <v>300</v>
      </c>
      <c r="C30" s="40"/>
      <c r="D30" s="40"/>
      <c r="E30" s="31">
        <v>10</v>
      </c>
      <c r="F30" s="45"/>
      <c r="G30" s="46"/>
      <c r="H30" s="46"/>
      <c r="I30" s="46"/>
      <c r="J30" s="46"/>
      <c r="K30" s="46"/>
      <c r="L30" s="27"/>
      <c r="M30" s="27"/>
      <c r="O30" s="27"/>
    </row>
    <row r="31" spans="1:15" x14ac:dyDescent="0.3">
      <c r="A31" s="22" t="s">
        <v>13</v>
      </c>
      <c r="B31" s="40">
        <v>50</v>
      </c>
      <c r="C31" s="40"/>
      <c r="D31" s="40"/>
      <c r="E31" s="31"/>
      <c r="F31" s="45"/>
      <c r="G31" s="45"/>
      <c r="H31" s="46"/>
      <c r="I31" s="45"/>
      <c r="J31" s="45"/>
      <c r="K31" s="45"/>
      <c r="L31" s="27"/>
      <c r="M31" s="27">
        <v>16</v>
      </c>
      <c r="O31" s="27"/>
    </row>
    <row r="32" spans="1:15" x14ac:dyDescent="0.3">
      <c r="A32" s="22" t="s">
        <v>16</v>
      </c>
      <c r="B32" s="40">
        <v>10</v>
      </c>
      <c r="C32" s="40"/>
      <c r="D32" s="40"/>
      <c r="E32" s="31"/>
      <c r="F32" s="45"/>
      <c r="G32" s="45"/>
      <c r="H32" s="45"/>
      <c r="I32" s="45"/>
      <c r="J32" s="45"/>
      <c r="K32" s="45"/>
      <c r="L32" s="27"/>
      <c r="M32" s="27"/>
      <c r="O32" s="27"/>
    </row>
    <row r="33" spans="1:15" x14ac:dyDescent="0.3">
      <c r="A33" s="22" t="s">
        <v>9</v>
      </c>
      <c r="B33" s="40">
        <v>5</v>
      </c>
      <c r="C33" s="40"/>
      <c r="D33" s="40"/>
      <c r="E33" s="31"/>
      <c r="F33" s="45"/>
      <c r="G33" s="45"/>
      <c r="H33" s="45"/>
      <c r="I33" s="45"/>
      <c r="J33" s="45"/>
      <c r="K33" s="45"/>
      <c r="L33" s="27"/>
      <c r="M33" s="27"/>
      <c r="O33" s="27"/>
    </row>
    <row r="34" spans="1:15" x14ac:dyDescent="0.3">
      <c r="A34" s="22" t="s">
        <v>14</v>
      </c>
      <c r="B34" s="40">
        <v>15</v>
      </c>
      <c r="C34" s="40"/>
      <c r="D34" s="40"/>
      <c r="E34" s="31"/>
      <c r="F34" s="45"/>
      <c r="G34" s="45"/>
      <c r="H34" s="45"/>
      <c r="I34" s="45"/>
      <c r="J34" s="45"/>
      <c r="K34" s="45"/>
      <c r="L34" s="27"/>
      <c r="M34" s="27"/>
      <c r="O34" s="27"/>
    </row>
    <row r="35" spans="1:15" x14ac:dyDescent="0.3">
      <c r="A35" s="61" t="s">
        <v>85</v>
      </c>
      <c r="B35" s="40"/>
      <c r="C35" s="40"/>
      <c r="D35" s="40"/>
      <c r="E35" s="31"/>
      <c r="F35" s="45"/>
      <c r="G35" s="45"/>
      <c r="H35" s="45"/>
      <c r="I35" s="45"/>
      <c r="J35" s="45"/>
      <c r="K35" s="45"/>
      <c r="L35" s="27"/>
      <c r="M35" s="27"/>
      <c r="O35" s="27"/>
    </row>
    <row r="36" spans="1:15" x14ac:dyDescent="0.3">
      <c r="A36" s="22" t="s">
        <v>54</v>
      </c>
      <c r="B36" s="40"/>
      <c r="C36" s="40"/>
      <c r="D36" s="40"/>
      <c r="E36" s="31"/>
      <c r="F36" s="45"/>
      <c r="G36" s="45"/>
      <c r="H36" s="45"/>
      <c r="I36" s="45"/>
      <c r="J36" s="45"/>
      <c r="K36" s="45"/>
      <c r="L36" s="27"/>
      <c r="M36" s="27"/>
      <c r="O36" s="27"/>
    </row>
    <row r="37" spans="1:15" x14ac:dyDescent="0.3">
      <c r="A37" s="22" t="s">
        <v>50</v>
      </c>
      <c r="B37" s="40">
        <v>10</v>
      </c>
      <c r="C37" s="40"/>
      <c r="D37" s="40"/>
      <c r="E37" s="31"/>
      <c r="F37" s="45"/>
      <c r="G37" s="45"/>
      <c r="H37" s="45"/>
      <c r="I37" s="45"/>
      <c r="J37" s="45"/>
      <c r="K37" s="45"/>
      <c r="L37" s="27"/>
      <c r="M37" s="27"/>
      <c r="O37" s="27"/>
    </row>
    <row r="38" spans="1:15" x14ac:dyDescent="0.3">
      <c r="A38" s="22" t="s">
        <v>18</v>
      </c>
      <c r="B38" s="40">
        <v>5</v>
      </c>
      <c r="C38" s="40"/>
      <c r="D38" s="43"/>
      <c r="E38" s="31"/>
      <c r="F38" s="47"/>
      <c r="G38" s="47"/>
      <c r="H38" s="45"/>
      <c r="I38" s="45"/>
      <c r="J38" s="45"/>
      <c r="K38" s="45"/>
      <c r="L38" s="27"/>
      <c r="M38" s="27"/>
      <c r="O38" s="27"/>
    </row>
    <row r="39" spans="1:15" x14ac:dyDescent="0.3">
      <c r="A39" s="22" t="s">
        <v>15</v>
      </c>
      <c r="B39" s="41">
        <v>2</v>
      </c>
      <c r="C39" s="41"/>
      <c r="D39" s="41"/>
      <c r="E39" s="31"/>
      <c r="F39" s="46"/>
      <c r="G39" s="46"/>
      <c r="H39" s="46"/>
      <c r="I39" s="46"/>
      <c r="J39" s="46"/>
      <c r="K39" s="46"/>
      <c r="L39" s="27"/>
      <c r="M39" s="27"/>
      <c r="O39" s="27"/>
    </row>
    <row r="40" spans="1:15" x14ac:dyDescent="0.3">
      <c r="A40" s="22" t="s">
        <v>55</v>
      </c>
      <c r="B40" s="41"/>
      <c r="C40" s="41"/>
      <c r="D40" s="41"/>
      <c r="E40" s="31"/>
      <c r="F40" s="46"/>
      <c r="G40" s="46"/>
      <c r="H40" s="46"/>
      <c r="I40" s="46"/>
      <c r="J40" s="46"/>
      <c r="K40" s="46"/>
      <c r="L40" s="27"/>
      <c r="M40" s="27"/>
      <c r="O40" s="27"/>
    </row>
    <row r="41" spans="1:15" x14ac:dyDescent="0.3">
      <c r="A41" s="22" t="s">
        <v>68</v>
      </c>
      <c r="B41" s="41">
        <v>5</v>
      </c>
      <c r="C41" s="41"/>
      <c r="D41" s="41"/>
      <c r="E41" s="31"/>
      <c r="F41" s="46"/>
      <c r="G41" s="46"/>
      <c r="H41" s="46"/>
      <c r="I41" s="46"/>
      <c r="J41" s="46"/>
      <c r="K41" s="46"/>
      <c r="L41" s="27"/>
      <c r="M41" s="27">
        <v>0.4</v>
      </c>
      <c r="O41" s="27"/>
    </row>
    <row r="42" spans="1:15" x14ac:dyDescent="0.3">
      <c r="A42" s="22" t="s">
        <v>71</v>
      </c>
      <c r="B42" s="41"/>
      <c r="C42" s="41"/>
      <c r="D42" s="41"/>
      <c r="E42" s="31"/>
      <c r="F42" s="46"/>
      <c r="G42" s="46"/>
      <c r="H42" s="46"/>
      <c r="I42" s="46"/>
      <c r="J42" s="46"/>
      <c r="K42" s="46"/>
      <c r="L42" s="27"/>
      <c r="M42" s="27"/>
      <c r="O42" s="27"/>
    </row>
    <row r="43" spans="1:15" x14ac:dyDescent="0.3">
      <c r="A43" s="22" t="s">
        <v>10</v>
      </c>
      <c r="B43" s="41">
        <v>10</v>
      </c>
      <c r="C43" s="41"/>
      <c r="D43" s="41"/>
      <c r="E43" s="31">
        <v>0.5</v>
      </c>
      <c r="F43" s="31">
        <v>0.5</v>
      </c>
      <c r="G43" s="31">
        <v>0.5</v>
      </c>
      <c r="H43" s="31">
        <v>0.5</v>
      </c>
      <c r="I43" s="31">
        <v>0.5</v>
      </c>
      <c r="J43" s="31">
        <v>0.5</v>
      </c>
      <c r="K43" s="46"/>
      <c r="L43" s="27"/>
      <c r="M43" s="27">
        <v>2</v>
      </c>
      <c r="O43" s="27"/>
    </row>
    <row r="44" spans="1:15" x14ac:dyDescent="0.3">
      <c r="A44" s="21" t="s">
        <v>42</v>
      </c>
      <c r="B44" s="39"/>
      <c r="C44" s="39"/>
      <c r="D44" s="39"/>
      <c r="E44" s="36"/>
      <c r="F44" s="29">
        <v>20</v>
      </c>
      <c r="G44" s="29"/>
      <c r="H44" s="29"/>
      <c r="I44" s="29"/>
      <c r="J44" s="29"/>
      <c r="K44" s="29"/>
      <c r="L44" s="27"/>
      <c r="M44" s="27"/>
      <c r="O44" s="27"/>
    </row>
    <row r="45" spans="1:15" x14ac:dyDescent="0.3">
      <c r="A45" s="21" t="s">
        <v>43</v>
      </c>
      <c r="B45" s="38"/>
      <c r="C45" s="38"/>
      <c r="D45" s="38"/>
      <c r="E45" s="36"/>
      <c r="F45" s="28"/>
      <c r="G45" s="28"/>
      <c r="H45" s="28"/>
      <c r="I45" s="28"/>
      <c r="J45" s="28"/>
      <c r="K45" s="28"/>
      <c r="L45" s="27"/>
      <c r="M45" s="27"/>
      <c r="O45" s="27"/>
    </row>
    <row r="46" spans="1:15" x14ac:dyDescent="0.3">
      <c r="A46" s="33" t="s">
        <v>87</v>
      </c>
      <c r="B46" s="38"/>
      <c r="C46" s="38"/>
      <c r="D46" s="38"/>
      <c r="E46" s="36"/>
      <c r="F46" s="28"/>
      <c r="G46" s="28"/>
      <c r="H46" s="28"/>
      <c r="I46" s="28"/>
      <c r="J46" s="28"/>
      <c r="K46" s="28"/>
      <c r="L46" s="27"/>
      <c r="M46" s="27"/>
      <c r="O46" s="27"/>
    </row>
    <row r="47" spans="1:15" x14ac:dyDescent="0.3">
      <c r="A47" s="21" t="s">
        <v>17</v>
      </c>
      <c r="B47" s="38"/>
      <c r="C47" s="38"/>
      <c r="D47" s="38"/>
      <c r="E47" s="13"/>
      <c r="F47" s="28"/>
      <c r="G47" s="28"/>
      <c r="H47" s="28"/>
      <c r="I47" s="28"/>
      <c r="J47" s="28"/>
      <c r="K47" s="28"/>
      <c r="L47" s="13"/>
      <c r="M47" s="13"/>
      <c r="O47" s="13"/>
    </row>
    <row r="48" spans="1:15" x14ac:dyDescent="0.3">
      <c r="A48" s="21" t="s">
        <v>107</v>
      </c>
      <c r="B48" s="38"/>
      <c r="C48" s="38"/>
      <c r="D48" s="38"/>
      <c r="E48" s="31"/>
      <c r="F48" s="28"/>
      <c r="G48" s="28"/>
      <c r="H48" s="28"/>
      <c r="I48" s="28"/>
      <c r="J48" s="28"/>
      <c r="K48" s="28"/>
      <c r="L48" s="27"/>
      <c r="M48" s="27"/>
      <c r="O48" s="27"/>
    </row>
    <row r="49" spans="1:15" s="23" customFormat="1" x14ac:dyDescent="0.3">
      <c r="A49" s="60" t="s">
        <v>100</v>
      </c>
      <c r="B49" s="25">
        <f>B5+B6-B16</f>
        <v>140</v>
      </c>
      <c r="C49" s="25">
        <f t="shared" ref="C49:M49" si="5">C5+C6-C16</f>
        <v>0</v>
      </c>
      <c r="D49" s="25">
        <f t="shared" si="5"/>
        <v>0</v>
      </c>
      <c r="E49" s="25">
        <f t="shared" si="5"/>
        <v>30</v>
      </c>
      <c r="F49" s="25">
        <f t="shared" si="5"/>
        <v>85</v>
      </c>
      <c r="G49" s="25">
        <f t="shared" si="5"/>
        <v>110</v>
      </c>
      <c r="H49" s="25">
        <f t="shared" si="5"/>
        <v>115</v>
      </c>
      <c r="I49" s="25">
        <f t="shared" si="5"/>
        <v>165</v>
      </c>
      <c r="J49" s="25">
        <f t="shared" si="5"/>
        <v>164.5</v>
      </c>
      <c r="K49" s="25">
        <f t="shared" si="5"/>
        <v>164.5</v>
      </c>
      <c r="L49" s="25">
        <f t="shared" si="5"/>
        <v>0</v>
      </c>
      <c r="M49" s="25">
        <f t="shared" si="5"/>
        <v>-34.800000000000004</v>
      </c>
      <c r="O49" s="25">
        <f t="shared" ref="O49" si="6">O5+O6-O16</f>
        <v>0</v>
      </c>
    </row>
    <row r="52" spans="1:15" ht="23.4" x14ac:dyDescent="0.3">
      <c r="A52" s="57" t="s">
        <v>138</v>
      </c>
    </row>
  </sheetData>
  <mergeCells count="7">
    <mergeCell ref="O3:O4"/>
    <mergeCell ref="A3:A4"/>
    <mergeCell ref="B3:B4"/>
    <mergeCell ref="C3:C4"/>
    <mergeCell ref="D3:D4"/>
    <mergeCell ref="M3:M4"/>
    <mergeCell ref="L3: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M16"/>
  <sheetViews>
    <sheetView workbookViewId="0"/>
  </sheetViews>
  <sheetFormatPr defaultRowHeight="14.4" x14ac:dyDescent="0.3"/>
  <cols>
    <col min="1" max="1" width="10.44140625" customWidth="1"/>
    <col min="3" max="3" width="13" customWidth="1"/>
    <col min="4" max="4" width="11.5546875" customWidth="1"/>
    <col min="10" max="10" width="11" style="62" customWidth="1"/>
  </cols>
  <sheetData>
    <row r="7" spans="1:13" x14ac:dyDescent="0.3">
      <c r="A7" t="s">
        <v>155</v>
      </c>
    </row>
    <row r="8" spans="1:13" ht="43.2" x14ac:dyDescent="0.3">
      <c r="A8" s="65" t="s">
        <v>137</v>
      </c>
      <c r="B8" s="65" t="s">
        <v>162</v>
      </c>
      <c r="C8" s="65" t="s">
        <v>163</v>
      </c>
      <c r="D8" s="65" t="s">
        <v>164</v>
      </c>
      <c r="E8" s="65" t="s">
        <v>135</v>
      </c>
      <c r="F8" s="65" t="s">
        <v>135</v>
      </c>
      <c r="G8" s="65" t="s">
        <v>135</v>
      </c>
      <c r="H8" s="65" t="s">
        <v>135</v>
      </c>
      <c r="I8" s="65" t="s">
        <v>169</v>
      </c>
      <c r="J8" s="66" t="s">
        <v>166</v>
      </c>
      <c r="K8" s="65" t="s">
        <v>167</v>
      </c>
      <c r="L8" s="65" t="s">
        <v>168</v>
      </c>
      <c r="M8" s="65" t="s">
        <v>165</v>
      </c>
    </row>
    <row r="9" spans="1:13" x14ac:dyDescent="0.3">
      <c r="A9" s="52" t="s">
        <v>129</v>
      </c>
      <c r="B9" s="53">
        <v>1</v>
      </c>
      <c r="C9" s="53">
        <v>0.03</v>
      </c>
      <c r="D9" s="53">
        <f>B9-C9</f>
        <v>0.97</v>
      </c>
      <c r="E9" s="53">
        <v>-7</v>
      </c>
      <c r="F9" s="53"/>
      <c r="G9" s="53"/>
      <c r="H9" s="53"/>
      <c r="I9" s="48">
        <f>D9+E9+F9+G9+H9</f>
        <v>-6.03</v>
      </c>
      <c r="J9" s="63"/>
      <c r="K9" s="58" t="s">
        <v>156</v>
      </c>
      <c r="L9" s="58" t="s">
        <v>157</v>
      </c>
      <c r="M9" s="51">
        <f>I9-L9+K9+J9</f>
        <v>0.96999999999999886</v>
      </c>
    </row>
    <row r="10" spans="1:13" x14ac:dyDescent="0.3">
      <c r="A10" s="52" t="s">
        <v>130</v>
      </c>
      <c r="B10" s="53">
        <v>10</v>
      </c>
      <c r="C10" s="53"/>
      <c r="D10" s="53">
        <f t="shared" ref="D10:D15" si="0">B10-C10</f>
        <v>10</v>
      </c>
      <c r="E10" s="56"/>
      <c r="F10" s="56"/>
      <c r="G10" s="56"/>
      <c r="H10" s="56"/>
      <c r="I10" s="48">
        <f t="shared" ref="I10:I15" si="1">D10+E10+F10+G10+H10</f>
        <v>10</v>
      </c>
      <c r="J10" s="63">
        <v>5</v>
      </c>
      <c r="K10" s="58"/>
      <c r="L10" s="58" t="s">
        <v>158</v>
      </c>
      <c r="M10" s="51">
        <f>I10-L10+K10+J10</f>
        <v>-1</v>
      </c>
    </row>
    <row r="11" spans="1:13" x14ac:dyDescent="0.3">
      <c r="A11" s="52" t="s">
        <v>131</v>
      </c>
      <c r="B11" s="53">
        <v>10</v>
      </c>
      <c r="C11" s="53">
        <v>1.8</v>
      </c>
      <c r="D11" s="53">
        <f t="shared" si="0"/>
        <v>8.1999999999999993</v>
      </c>
      <c r="E11" s="56">
        <v>7</v>
      </c>
      <c r="F11" s="56"/>
      <c r="G11" s="56"/>
      <c r="H11" s="56"/>
      <c r="I11" s="48">
        <f t="shared" si="1"/>
        <v>15.2</v>
      </c>
      <c r="J11" s="63">
        <v>5</v>
      </c>
      <c r="K11" s="58"/>
      <c r="L11" s="58" t="s">
        <v>160</v>
      </c>
      <c r="M11" s="51">
        <f t="shared" ref="M11:M15" si="2">I11-L11+K11+J11</f>
        <v>-4.8000000000000007</v>
      </c>
    </row>
    <row r="12" spans="1:13" x14ac:dyDescent="0.3">
      <c r="A12" s="52" t="s">
        <v>132</v>
      </c>
      <c r="B12" s="53">
        <v>5</v>
      </c>
      <c r="C12" s="53"/>
      <c r="D12" s="53">
        <f t="shared" si="0"/>
        <v>5</v>
      </c>
      <c r="E12" s="56"/>
      <c r="F12" s="56"/>
      <c r="G12" s="56"/>
      <c r="H12" s="56"/>
      <c r="I12" s="48">
        <f t="shared" si="1"/>
        <v>5</v>
      </c>
      <c r="J12" s="63">
        <v>3</v>
      </c>
      <c r="K12" s="58"/>
      <c r="L12" s="58" t="s">
        <v>159</v>
      </c>
      <c r="M12" s="51">
        <f t="shared" si="2"/>
        <v>6</v>
      </c>
    </row>
    <row r="13" spans="1:13" x14ac:dyDescent="0.3">
      <c r="A13" s="52" t="s">
        <v>139</v>
      </c>
      <c r="B13" s="53">
        <v>0.3</v>
      </c>
      <c r="C13" s="53"/>
      <c r="D13" s="53">
        <f t="shared" si="0"/>
        <v>0.3</v>
      </c>
      <c r="E13" s="56"/>
      <c r="F13" s="56"/>
      <c r="G13" s="56"/>
      <c r="H13" s="56"/>
      <c r="I13" s="48">
        <f t="shared" si="1"/>
        <v>0.3</v>
      </c>
      <c r="J13" s="63"/>
      <c r="K13" s="58"/>
      <c r="L13" s="58"/>
      <c r="M13" s="51">
        <f t="shared" si="2"/>
        <v>0.3</v>
      </c>
    </row>
    <row r="14" spans="1:13" x14ac:dyDescent="0.3">
      <c r="A14" s="52" t="s">
        <v>140</v>
      </c>
      <c r="B14" s="53">
        <v>0.2</v>
      </c>
      <c r="C14" s="53"/>
      <c r="D14" s="53">
        <f t="shared" si="0"/>
        <v>0.2</v>
      </c>
      <c r="E14" s="56"/>
      <c r="F14" s="56"/>
      <c r="G14" s="56"/>
      <c r="H14" s="56"/>
      <c r="I14" s="48">
        <f t="shared" si="1"/>
        <v>0.2</v>
      </c>
      <c r="J14" s="63"/>
      <c r="K14" s="58"/>
      <c r="L14" s="58"/>
      <c r="M14" s="51">
        <f t="shared" si="2"/>
        <v>0.2</v>
      </c>
    </row>
    <row r="15" spans="1:13" x14ac:dyDescent="0.3">
      <c r="A15" s="52" t="s">
        <v>133</v>
      </c>
      <c r="B15" s="53">
        <v>2.2000000000000002</v>
      </c>
      <c r="C15" s="53"/>
      <c r="D15" s="53">
        <f t="shared" si="0"/>
        <v>2.2000000000000002</v>
      </c>
      <c r="E15" s="53"/>
      <c r="F15" s="53"/>
      <c r="G15" s="53"/>
      <c r="H15" s="53"/>
      <c r="I15" s="48">
        <f t="shared" si="1"/>
        <v>2.2000000000000002</v>
      </c>
      <c r="J15" s="63"/>
      <c r="K15" s="53"/>
      <c r="L15" s="53">
        <v>2</v>
      </c>
      <c r="M15" s="51">
        <f t="shared" si="2"/>
        <v>0.20000000000000018</v>
      </c>
    </row>
    <row r="16" spans="1:13" x14ac:dyDescent="0.3">
      <c r="A16" s="50" t="s">
        <v>75</v>
      </c>
      <c r="B16" s="54">
        <f t="shared" ref="B16:L16" si="3">SUM(B9:B15)</f>
        <v>28.7</v>
      </c>
      <c r="C16" s="54">
        <f t="shared" ref="C16:D16" si="4">SUM(C9:C15)</f>
        <v>1.83</v>
      </c>
      <c r="D16" s="54">
        <f t="shared" si="4"/>
        <v>26.87</v>
      </c>
      <c r="E16" s="49">
        <f t="shared" si="3"/>
        <v>0</v>
      </c>
      <c r="F16" s="49">
        <f t="shared" si="3"/>
        <v>0</v>
      </c>
      <c r="G16" s="49">
        <f t="shared" si="3"/>
        <v>0</v>
      </c>
      <c r="H16" s="49">
        <f t="shared" si="3"/>
        <v>0</v>
      </c>
      <c r="I16" s="49">
        <f t="shared" si="3"/>
        <v>26.869999999999997</v>
      </c>
      <c r="J16" s="64">
        <f>SUM(J9:J15)</f>
        <v>13</v>
      </c>
      <c r="K16" s="49">
        <f t="shared" si="3"/>
        <v>0</v>
      </c>
      <c r="L16" s="49">
        <f t="shared" si="3"/>
        <v>2</v>
      </c>
      <c r="M16" s="49">
        <f>SUM(M9:M15)</f>
        <v>1.8699999999999983</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cols>
    <col min="1" max="1" width="167.6640625" customWidth="1"/>
  </cols>
  <sheetData>
    <row r="1" spans="1:1" ht="282.75" customHeight="1" x14ac:dyDescent="0.3">
      <c r="A1" s="55" t="s">
        <v>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workbookViewId="0">
      <selection activeCell="D10" sqref="D10"/>
    </sheetView>
  </sheetViews>
  <sheetFormatPr defaultColWidth="9.109375" defaultRowHeight="14.4" outlineLevelCol="1" x14ac:dyDescent="0.3"/>
  <cols>
    <col min="1" max="1" width="32.109375" style="10" bestFit="1" customWidth="1"/>
    <col min="2" max="2" width="17" style="10" customWidth="1"/>
    <col min="3" max="3" width="19.88671875" style="10" customWidth="1"/>
    <col min="4" max="4" width="24.88671875" style="10" customWidth="1"/>
    <col min="5" max="5" width="21.33203125" style="10" customWidth="1"/>
    <col min="6" max="6" width="11.88671875" style="10" customWidth="1"/>
    <col min="7" max="7" width="11.5546875" style="10" hidden="1" customWidth="1" outlineLevel="1"/>
    <col min="8" max="8" width="11.88671875" style="10" hidden="1" customWidth="1" outlineLevel="1"/>
    <col min="9" max="10" width="13.44140625" style="10" hidden="1" customWidth="1" outlineLevel="1"/>
    <col min="11" max="11" width="31.109375" style="10" customWidth="1" collapsed="1"/>
    <col min="12" max="12" width="27.6640625" style="10" customWidth="1"/>
    <col min="13" max="14" width="9.109375" style="10"/>
    <col min="15" max="15" width="20.88671875" style="10" customWidth="1"/>
    <col min="16" max="16384" width="9.109375" style="10"/>
  </cols>
  <sheetData>
    <row r="1" spans="1:12" x14ac:dyDescent="0.3">
      <c r="A1" s="42" t="s">
        <v>141</v>
      </c>
      <c r="B1" s="42" t="s">
        <v>143</v>
      </c>
      <c r="C1" s="10" t="s">
        <v>359</v>
      </c>
      <c r="E1" s="18"/>
      <c r="K1"/>
      <c r="L1"/>
    </row>
    <row r="2" spans="1:12" ht="15.6" x14ac:dyDescent="0.3">
      <c r="A2" s="10" t="s">
        <v>280</v>
      </c>
      <c r="B2" s="59"/>
      <c r="E2" s="18"/>
    </row>
    <row r="3" spans="1:12" s="23" customFormat="1" ht="25.5" customHeight="1" x14ac:dyDescent="0.3">
      <c r="A3" s="82" t="s">
        <v>103</v>
      </c>
      <c r="B3" s="82" t="s">
        <v>104</v>
      </c>
      <c r="C3" s="82" t="s">
        <v>106</v>
      </c>
      <c r="D3" s="82" t="s">
        <v>105</v>
      </c>
      <c r="E3" s="75">
        <v>42979</v>
      </c>
      <c r="F3" s="75">
        <v>42980</v>
      </c>
      <c r="G3" s="75">
        <v>42981</v>
      </c>
      <c r="H3" s="70" t="s">
        <v>97</v>
      </c>
      <c r="I3" s="70" t="s">
        <v>97</v>
      </c>
      <c r="J3" s="75">
        <v>43008</v>
      </c>
      <c r="K3" s="82" t="s">
        <v>284</v>
      </c>
      <c r="L3" s="82" t="s">
        <v>285</v>
      </c>
    </row>
    <row r="4" spans="1:12" s="23" customFormat="1" x14ac:dyDescent="0.3">
      <c r="A4" s="83"/>
      <c r="B4" s="83"/>
      <c r="C4" s="83"/>
      <c r="D4" s="83"/>
      <c r="E4" s="70" t="s">
        <v>105</v>
      </c>
      <c r="F4" s="70" t="s">
        <v>105</v>
      </c>
      <c r="G4" s="70" t="s">
        <v>105</v>
      </c>
      <c r="H4" s="70" t="s">
        <v>105</v>
      </c>
      <c r="I4" s="70" t="s">
        <v>105</v>
      </c>
      <c r="J4" s="70" t="s">
        <v>105</v>
      </c>
      <c r="K4" s="83"/>
      <c r="L4" s="83"/>
    </row>
    <row r="5" spans="1:12" s="23" customFormat="1" ht="21.75" customHeight="1" x14ac:dyDescent="0.3">
      <c r="A5" s="70" t="s">
        <v>100</v>
      </c>
      <c r="B5" s="70">
        <v>30</v>
      </c>
      <c r="C5" s="70">
        <f>L5</f>
        <v>-1</v>
      </c>
      <c r="D5" s="70">
        <f>B5</f>
        <v>30</v>
      </c>
      <c r="E5" s="70">
        <v>30</v>
      </c>
      <c r="F5" s="70">
        <f>E49</f>
        <v>2.5</v>
      </c>
      <c r="G5" s="70">
        <f>L5</f>
        <v>-1</v>
      </c>
      <c r="H5" s="70">
        <f>G49</f>
        <v>-1</v>
      </c>
      <c r="I5" s="70">
        <v>-1</v>
      </c>
      <c r="J5" s="70">
        <v>-1</v>
      </c>
      <c r="K5" s="70"/>
      <c r="L5" s="70">
        <f>F49+K16</f>
        <v>-1</v>
      </c>
    </row>
    <row r="6" spans="1:12" x14ac:dyDescent="0.3">
      <c r="A6" s="72" t="s">
        <v>101</v>
      </c>
      <c r="B6" s="71">
        <f t="shared" ref="B6:L6" si="0">SUM(B7:B15)</f>
        <v>625</v>
      </c>
      <c r="C6" s="71">
        <f t="shared" si="0"/>
        <v>534</v>
      </c>
      <c r="D6" s="71">
        <f t="shared" si="0"/>
        <v>91</v>
      </c>
      <c r="E6" s="71">
        <f>SUM(E7:E15)</f>
        <v>33.5</v>
      </c>
      <c r="F6" s="71">
        <f t="shared" si="0"/>
        <v>57.5</v>
      </c>
      <c r="G6" s="71">
        <f t="shared" si="0"/>
        <v>0</v>
      </c>
      <c r="H6" s="71">
        <f t="shared" si="0"/>
        <v>0</v>
      </c>
      <c r="I6" s="71">
        <f t="shared" si="0"/>
        <v>0</v>
      </c>
      <c r="J6" s="71">
        <f t="shared" si="0"/>
        <v>0</v>
      </c>
      <c r="K6" s="71"/>
      <c r="L6" s="71">
        <f t="shared" si="0"/>
        <v>82</v>
      </c>
    </row>
    <row r="7" spans="1:12" s="69" customFormat="1" x14ac:dyDescent="0.3">
      <c r="A7" s="73" t="s">
        <v>2</v>
      </c>
      <c r="B7" s="74">
        <v>470</v>
      </c>
      <c r="C7" s="74">
        <f>B7-D7</f>
        <v>408</v>
      </c>
      <c r="D7" s="74">
        <f t="shared" ref="D7:D15" si="1">SUM(E7:J7)</f>
        <v>62</v>
      </c>
      <c r="E7" s="73">
        <v>17</v>
      </c>
      <c r="F7" s="73">
        <v>45</v>
      </c>
      <c r="G7" s="73"/>
      <c r="H7" s="73"/>
      <c r="I7" s="73"/>
      <c r="J7" s="73"/>
      <c r="K7" s="73"/>
      <c r="L7" s="73">
        <v>14</v>
      </c>
    </row>
    <row r="8" spans="1:12" s="69" customFormat="1" x14ac:dyDescent="0.3">
      <c r="A8" s="73" t="s">
        <v>3</v>
      </c>
      <c r="B8" s="74">
        <v>50</v>
      </c>
      <c r="C8" s="74">
        <f t="shared" ref="C8:C48" si="2">B8-D8</f>
        <v>40</v>
      </c>
      <c r="D8" s="74">
        <f t="shared" si="1"/>
        <v>10</v>
      </c>
      <c r="E8" s="73">
        <v>6</v>
      </c>
      <c r="F8" s="73">
        <v>4</v>
      </c>
      <c r="G8" s="73"/>
      <c r="H8" s="73"/>
      <c r="I8" s="73"/>
      <c r="J8" s="73"/>
      <c r="K8" s="73"/>
      <c r="L8" s="73">
        <v>3</v>
      </c>
    </row>
    <row r="9" spans="1:12" s="69" customFormat="1" x14ac:dyDescent="0.3">
      <c r="A9" s="73" t="s">
        <v>4</v>
      </c>
      <c r="B9" s="74">
        <v>5</v>
      </c>
      <c r="C9" s="74">
        <f t="shared" si="2"/>
        <v>4</v>
      </c>
      <c r="D9" s="74">
        <f t="shared" si="1"/>
        <v>1</v>
      </c>
      <c r="E9" s="73">
        <v>0.5</v>
      </c>
      <c r="F9" s="73">
        <v>0.5</v>
      </c>
      <c r="G9" s="73"/>
      <c r="H9" s="73"/>
      <c r="I9" s="73"/>
      <c r="J9" s="73"/>
      <c r="K9" s="73"/>
      <c r="L9" s="73"/>
    </row>
    <row r="10" spans="1:12" s="69" customFormat="1" x14ac:dyDescent="0.3">
      <c r="A10" s="73" t="s">
        <v>34</v>
      </c>
      <c r="B10" s="74">
        <v>100</v>
      </c>
      <c r="C10" s="74">
        <f t="shared" si="2"/>
        <v>100</v>
      </c>
      <c r="D10" s="74">
        <f t="shared" si="1"/>
        <v>0</v>
      </c>
      <c r="E10" s="73">
        <v>0</v>
      </c>
      <c r="F10" s="73">
        <v>0</v>
      </c>
      <c r="G10" s="73"/>
      <c r="H10" s="73"/>
      <c r="I10" s="73"/>
      <c r="J10" s="73"/>
      <c r="K10" s="73"/>
      <c r="L10" s="73">
        <v>60</v>
      </c>
    </row>
    <row r="11" spans="1:12" s="69" customFormat="1" x14ac:dyDescent="0.3">
      <c r="A11" s="73" t="s">
        <v>40</v>
      </c>
      <c r="B11" s="74">
        <v>0</v>
      </c>
      <c r="C11" s="74">
        <f t="shared" si="2"/>
        <v>0</v>
      </c>
      <c r="D11" s="74">
        <f t="shared" si="1"/>
        <v>0</v>
      </c>
      <c r="E11" s="73">
        <v>0</v>
      </c>
      <c r="F11" s="73">
        <v>0</v>
      </c>
      <c r="G11" s="73"/>
      <c r="H11" s="73"/>
      <c r="I11" s="73"/>
      <c r="J11" s="73"/>
      <c r="K11" s="73"/>
      <c r="L11" s="73">
        <v>5</v>
      </c>
    </row>
    <row r="12" spans="1:12" s="69" customFormat="1" x14ac:dyDescent="0.3">
      <c r="A12" s="73" t="s">
        <v>41</v>
      </c>
      <c r="B12" s="74">
        <v>0</v>
      </c>
      <c r="C12" s="74">
        <f t="shared" si="2"/>
        <v>0</v>
      </c>
      <c r="D12" s="74">
        <f t="shared" si="1"/>
        <v>0</v>
      </c>
      <c r="E12" s="73">
        <v>0</v>
      </c>
      <c r="F12" s="73">
        <v>0</v>
      </c>
      <c r="G12" s="73"/>
      <c r="H12" s="73"/>
      <c r="I12" s="73"/>
      <c r="J12" s="73"/>
      <c r="K12" s="73"/>
      <c r="L12" s="73"/>
    </row>
    <row r="13" spans="1:12" s="69" customFormat="1" x14ac:dyDescent="0.3">
      <c r="A13" s="73" t="s">
        <v>80</v>
      </c>
      <c r="B13" s="74">
        <v>0</v>
      </c>
      <c r="C13" s="74">
        <f t="shared" si="2"/>
        <v>0</v>
      </c>
      <c r="D13" s="74">
        <f t="shared" si="1"/>
        <v>0</v>
      </c>
      <c r="E13" s="73">
        <v>0</v>
      </c>
      <c r="F13" s="73">
        <v>0</v>
      </c>
      <c r="G13" s="73"/>
      <c r="H13" s="73"/>
      <c r="I13" s="73"/>
      <c r="J13" s="73"/>
      <c r="K13" s="73"/>
      <c r="L13" s="73"/>
    </row>
    <row r="14" spans="1:12" s="69" customFormat="1" x14ac:dyDescent="0.3">
      <c r="A14" s="73" t="s">
        <v>81</v>
      </c>
      <c r="B14" s="74">
        <v>0</v>
      </c>
      <c r="C14" s="74">
        <f t="shared" si="2"/>
        <v>0</v>
      </c>
      <c r="D14" s="74">
        <f t="shared" si="1"/>
        <v>0</v>
      </c>
      <c r="E14" s="73">
        <v>0</v>
      </c>
      <c r="F14" s="73">
        <v>0</v>
      </c>
      <c r="G14" s="73"/>
      <c r="H14" s="73"/>
      <c r="I14" s="73"/>
      <c r="J14" s="73"/>
      <c r="K14" s="73"/>
      <c r="L14" s="73"/>
    </row>
    <row r="15" spans="1:12" s="69" customFormat="1" x14ac:dyDescent="0.3">
      <c r="A15" s="73" t="s">
        <v>108</v>
      </c>
      <c r="B15" s="74">
        <v>0</v>
      </c>
      <c r="C15" s="74">
        <f t="shared" si="2"/>
        <v>-18</v>
      </c>
      <c r="D15" s="74">
        <f t="shared" si="1"/>
        <v>18</v>
      </c>
      <c r="E15" s="73">
        <v>10</v>
      </c>
      <c r="F15" s="73">
        <v>8</v>
      </c>
      <c r="G15" s="73"/>
      <c r="H15" s="73"/>
      <c r="I15" s="73"/>
      <c r="J15" s="73"/>
      <c r="K15" s="73"/>
      <c r="L15" s="73"/>
    </row>
    <row r="16" spans="1:12" s="69" customFormat="1" x14ac:dyDescent="0.3">
      <c r="A16" s="72" t="s">
        <v>102</v>
      </c>
      <c r="B16" s="72">
        <f t="shared" ref="B16:L16" si="3">SUM(B17:B48)</f>
        <v>-642</v>
      </c>
      <c r="C16" s="72">
        <f t="shared" si="3"/>
        <v>-525</v>
      </c>
      <c r="D16" s="72">
        <f t="shared" si="3"/>
        <v>-117</v>
      </c>
      <c r="E16" s="72">
        <f t="shared" si="3"/>
        <v>-61</v>
      </c>
      <c r="F16" s="72">
        <f t="shared" si="3"/>
        <v>-56</v>
      </c>
      <c r="G16" s="72">
        <f t="shared" si="3"/>
        <v>0</v>
      </c>
      <c r="H16" s="72">
        <f t="shared" si="3"/>
        <v>0</v>
      </c>
      <c r="I16" s="72">
        <f t="shared" si="3"/>
        <v>0</v>
      </c>
      <c r="J16" s="72">
        <f t="shared" si="3"/>
        <v>0</v>
      </c>
      <c r="K16" s="72">
        <f t="shared" si="3"/>
        <v>-5</v>
      </c>
      <c r="L16" s="72">
        <f t="shared" si="3"/>
        <v>-81</v>
      </c>
    </row>
    <row r="17" spans="1:12" s="69" customFormat="1" x14ac:dyDescent="0.3">
      <c r="A17" s="73" t="s">
        <v>23</v>
      </c>
      <c r="B17" s="74">
        <v>-20</v>
      </c>
      <c r="C17" s="74">
        <f t="shared" si="2"/>
        <v>-12</v>
      </c>
      <c r="D17" s="74">
        <f t="shared" ref="D17:D48" si="4">SUM(E17:J17)</f>
        <v>-8</v>
      </c>
      <c r="E17" s="73">
        <v>-8</v>
      </c>
      <c r="F17" s="73">
        <v>0</v>
      </c>
      <c r="G17" s="73"/>
      <c r="H17" s="73"/>
      <c r="I17" s="73"/>
      <c r="J17" s="73"/>
      <c r="K17" s="73">
        <v>0</v>
      </c>
      <c r="L17" s="73"/>
    </row>
    <row r="18" spans="1:12" s="69" customFormat="1" x14ac:dyDescent="0.3">
      <c r="A18" s="73" t="s">
        <v>19</v>
      </c>
      <c r="B18" s="74">
        <v>-70</v>
      </c>
      <c r="C18" s="74">
        <f t="shared" si="2"/>
        <v>-70</v>
      </c>
      <c r="D18" s="74">
        <f t="shared" si="4"/>
        <v>0</v>
      </c>
      <c r="E18" s="73">
        <v>0</v>
      </c>
      <c r="F18" s="73">
        <v>0</v>
      </c>
      <c r="G18" s="73"/>
      <c r="H18" s="73"/>
      <c r="I18" s="73"/>
      <c r="J18" s="73"/>
      <c r="K18" s="73">
        <v>0</v>
      </c>
      <c r="L18" s="73">
        <v>-19</v>
      </c>
    </row>
    <row r="19" spans="1:12" s="69" customFormat="1" x14ac:dyDescent="0.3">
      <c r="A19" s="73" t="s">
        <v>20</v>
      </c>
      <c r="B19" s="74">
        <v>0</v>
      </c>
      <c r="C19" s="74">
        <f t="shared" si="2"/>
        <v>12</v>
      </c>
      <c r="D19" s="74">
        <f t="shared" si="4"/>
        <v>-12</v>
      </c>
      <c r="E19" s="73">
        <v>0</v>
      </c>
      <c r="F19" s="73">
        <v>-12</v>
      </c>
      <c r="G19" s="73"/>
      <c r="H19" s="73"/>
      <c r="I19" s="73"/>
      <c r="J19" s="73"/>
      <c r="K19" s="73">
        <v>0</v>
      </c>
      <c r="L19" s="73"/>
    </row>
    <row r="20" spans="1:12" s="69" customFormat="1" x14ac:dyDescent="0.3">
      <c r="A20" s="73" t="s">
        <v>21</v>
      </c>
      <c r="B20" s="74">
        <v>0</v>
      </c>
      <c r="C20" s="74">
        <f t="shared" si="2"/>
        <v>0</v>
      </c>
      <c r="D20" s="74">
        <f t="shared" si="4"/>
        <v>0</v>
      </c>
      <c r="E20" s="73">
        <v>0</v>
      </c>
      <c r="F20" s="73">
        <v>0</v>
      </c>
      <c r="G20" s="73"/>
      <c r="H20" s="73"/>
      <c r="I20" s="73"/>
      <c r="J20" s="73"/>
      <c r="K20" s="73">
        <v>0</v>
      </c>
      <c r="L20" s="73"/>
    </row>
    <row r="21" spans="1:12" s="69" customFormat="1" x14ac:dyDescent="0.3">
      <c r="A21" s="73" t="s">
        <v>123</v>
      </c>
      <c r="B21" s="74">
        <v>0</v>
      </c>
      <c r="C21" s="74">
        <f t="shared" si="2"/>
        <v>0</v>
      </c>
      <c r="D21" s="74">
        <f t="shared" si="4"/>
        <v>0</v>
      </c>
      <c r="E21" s="73">
        <v>0</v>
      </c>
      <c r="F21" s="73">
        <v>0</v>
      </c>
      <c r="G21" s="73"/>
      <c r="H21" s="73"/>
      <c r="I21" s="73"/>
      <c r="J21" s="73"/>
      <c r="K21" s="73">
        <v>0</v>
      </c>
      <c r="L21" s="73"/>
    </row>
    <row r="22" spans="1:12" s="69" customFormat="1" x14ac:dyDescent="0.3">
      <c r="A22" s="73" t="s">
        <v>22</v>
      </c>
      <c r="B22" s="74">
        <v>0</v>
      </c>
      <c r="C22" s="74">
        <f t="shared" si="2"/>
        <v>0</v>
      </c>
      <c r="D22" s="74">
        <f t="shared" si="4"/>
        <v>0</v>
      </c>
      <c r="E22" s="73">
        <v>0</v>
      </c>
      <c r="F22" s="73">
        <v>0</v>
      </c>
      <c r="G22" s="73"/>
      <c r="H22" s="73"/>
      <c r="I22" s="73"/>
      <c r="J22" s="73"/>
      <c r="K22" s="73">
        <v>0</v>
      </c>
      <c r="L22" s="73"/>
    </row>
    <row r="23" spans="1:12" s="69" customFormat="1" x14ac:dyDescent="0.3">
      <c r="A23" s="73" t="s">
        <v>24</v>
      </c>
      <c r="B23" s="74">
        <v>-5</v>
      </c>
      <c r="C23" s="74">
        <f t="shared" si="2"/>
        <v>-3</v>
      </c>
      <c r="D23" s="74">
        <f t="shared" si="4"/>
        <v>-2</v>
      </c>
      <c r="E23" s="73">
        <v>-2</v>
      </c>
      <c r="F23" s="73">
        <v>0</v>
      </c>
      <c r="G23" s="73"/>
      <c r="H23" s="73"/>
      <c r="I23" s="73"/>
      <c r="J23" s="73"/>
      <c r="K23" s="73">
        <v>0</v>
      </c>
      <c r="L23" s="73"/>
    </row>
    <row r="24" spans="1:12" s="69" customFormat="1" x14ac:dyDescent="0.3">
      <c r="A24" s="73" t="s">
        <v>6</v>
      </c>
      <c r="B24" s="74">
        <v>-10</v>
      </c>
      <c r="C24" s="74">
        <f t="shared" si="2"/>
        <v>-10</v>
      </c>
      <c r="D24" s="74">
        <f t="shared" si="4"/>
        <v>0</v>
      </c>
      <c r="E24" s="73">
        <v>0</v>
      </c>
      <c r="F24" s="73">
        <v>0</v>
      </c>
      <c r="G24" s="73"/>
      <c r="H24" s="73"/>
      <c r="I24" s="73"/>
      <c r="J24" s="73"/>
      <c r="K24" s="73">
        <v>0</v>
      </c>
      <c r="L24" s="73"/>
    </row>
    <row r="25" spans="1:12" s="69" customFormat="1" x14ac:dyDescent="0.3">
      <c r="A25" s="73" t="s">
        <v>7</v>
      </c>
      <c r="B25" s="74">
        <v>-15</v>
      </c>
      <c r="C25" s="74">
        <f t="shared" si="2"/>
        <v>-14</v>
      </c>
      <c r="D25" s="74">
        <f t="shared" si="4"/>
        <v>-1</v>
      </c>
      <c r="E25" s="73">
        <v>-1</v>
      </c>
      <c r="F25" s="73">
        <v>0</v>
      </c>
      <c r="G25" s="73"/>
      <c r="H25" s="73"/>
      <c r="I25" s="73"/>
      <c r="J25" s="73"/>
      <c r="K25" s="73">
        <v>0</v>
      </c>
      <c r="L25" s="73"/>
    </row>
    <row r="26" spans="1:12" s="69" customFormat="1" x14ac:dyDescent="0.3">
      <c r="A26" s="73" t="s">
        <v>8</v>
      </c>
      <c r="B26" s="74">
        <v>0</v>
      </c>
      <c r="C26" s="74">
        <f t="shared" si="2"/>
        <v>0</v>
      </c>
      <c r="D26" s="74">
        <f t="shared" si="4"/>
        <v>0</v>
      </c>
      <c r="E26" s="73">
        <v>0</v>
      </c>
      <c r="F26" s="73">
        <v>0</v>
      </c>
      <c r="G26" s="73"/>
      <c r="H26" s="73"/>
      <c r="I26" s="73"/>
      <c r="J26" s="73"/>
      <c r="K26" s="73">
        <v>0</v>
      </c>
      <c r="L26" s="73"/>
    </row>
    <row r="27" spans="1:12" s="69" customFormat="1" x14ac:dyDescent="0.3">
      <c r="A27" s="73" t="s">
        <v>11</v>
      </c>
      <c r="B27" s="74">
        <v>-5</v>
      </c>
      <c r="C27" s="74">
        <f t="shared" si="2"/>
        <v>-5</v>
      </c>
      <c r="D27" s="74">
        <f t="shared" si="4"/>
        <v>0</v>
      </c>
      <c r="E27" s="73">
        <v>0</v>
      </c>
      <c r="F27" s="73">
        <v>0</v>
      </c>
      <c r="G27" s="73"/>
      <c r="H27" s="73"/>
      <c r="I27" s="73"/>
      <c r="J27" s="73"/>
      <c r="K27" s="73">
        <v>0</v>
      </c>
      <c r="L27" s="73"/>
    </row>
    <row r="28" spans="1:12" s="69" customFormat="1" x14ac:dyDescent="0.3">
      <c r="A28" s="73" t="s">
        <v>39</v>
      </c>
      <c r="B28" s="74">
        <v>-40</v>
      </c>
      <c r="C28" s="74">
        <f t="shared" si="2"/>
        <v>-13</v>
      </c>
      <c r="D28" s="74">
        <f t="shared" si="4"/>
        <v>-27</v>
      </c>
      <c r="E28" s="73">
        <v>-20</v>
      </c>
      <c r="F28" s="73">
        <f>-7</f>
        <v>-7</v>
      </c>
      <c r="G28" s="73"/>
      <c r="H28" s="73"/>
      <c r="I28" s="73"/>
      <c r="J28" s="73"/>
      <c r="K28" s="73">
        <f>-7--5</f>
        <v>-2</v>
      </c>
      <c r="L28" s="73">
        <v>-21</v>
      </c>
    </row>
    <row r="29" spans="1:12" s="69" customFormat="1" x14ac:dyDescent="0.3">
      <c r="A29" s="73" t="s">
        <v>38</v>
      </c>
      <c r="B29" s="74">
        <v>-7</v>
      </c>
      <c r="C29" s="74">
        <f t="shared" si="2"/>
        <v>5</v>
      </c>
      <c r="D29" s="74">
        <f t="shared" si="4"/>
        <v>-12</v>
      </c>
      <c r="E29" s="73">
        <v>-4</v>
      </c>
      <c r="F29" s="73">
        <v>-8</v>
      </c>
      <c r="G29" s="73"/>
      <c r="H29" s="73"/>
      <c r="I29" s="73"/>
      <c r="J29" s="73"/>
      <c r="K29" s="73">
        <f>-8--7</f>
        <v>-1</v>
      </c>
      <c r="L29" s="73">
        <v>-8</v>
      </c>
    </row>
    <row r="30" spans="1:12" s="69" customFormat="1" x14ac:dyDescent="0.3">
      <c r="A30" s="73" t="s">
        <v>12</v>
      </c>
      <c r="B30" s="74">
        <v>-350</v>
      </c>
      <c r="C30" s="74">
        <f t="shared" si="2"/>
        <v>-331</v>
      </c>
      <c r="D30" s="74">
        <f t="shared" si="4"/>
        <v>-19</v>
      </c>
      <c r="E30" s="73">
        <v>-7</v>
      </c>
      <c r="F30" s="73">
        <v>-12</v>
      </c>
      <c r="G30" s="73"/>
      <c r="H30" s="73"/>
      <c r="I30" s="73"/>
      <c r="J30" s="73"/>
      <c r="K30" s="73">
        <v>0</v>
      </c>
      <c r="L30" s="73"/>
    </row>
    <row r="31" spans="1:12" s="69" customFormat="1" x14ac:dyDescent="0.3">
      <c r="A31" s="73" t="s">
        <v>13</v>
      </c>
      <c r="B31" s="74">
        <v>-50</v>
      </c>
      <c r="C31" s="74">
        <f t="shared" si="2"/>
        <v>-50</v>
      </c>
      <c r="D31" s="74">
        <f t="shared" si="4"/>
        <v>0</v>
      </c>
      <c r="E31" s="73">
        <v>0</v>
      </c>
      <c r="F31" s="73">
        <v>0</v>
      </c>
      <c r="G31" s="73"/>
      <c r="H31" s="73"/>
      <c r="I31" s="73"/>
      <c r="J31" s="73"/>
      <c r="K31" s="73">
        <v>0</v>
      </c>
      <c r="L31" s="73">
        <v>-27</v>
      </c>
    </row>
    <row r="32" spans="1:12" s="69" customFormat="1" x14ac:dyDescent="0.3">
      <c r="A32" s="73" t="s">
        <v>16</v>
      </c>
      <c r="B32" s="74">
        <v>-20</v>
      </c>
      <c r="C32" s="74">
        <f t="shared" si="2"/>
        <v>-20</v>
      </c>
      <c r="D32" s="74">
        <f t="shared" si="4"/>
        <v>0</v>
      </c>
      <c r="E32" s="73">
        <v>0</v>
      </c>
      <c r="F32" s="73">
        <v>0</v>
      </c>
      <c r="G32" s="73"/>
      <c r="H32" s="73"/>
      <c r="I32" s="73"/>
      <c r="J32" s="73"/>
      <c r="K32" s="73">
        <v>0</v>
      </c>
      <c r="L32" s="73"/>
    </row>
    <row r="33" spans="1:12" s="69" customFormat="1" x14ac:dyDescent="0.3">
      <c r="A33" s="73" t="s">
        <v>9</v>
      </c>
      <c r="B33" s="74">
        <v>-10</v>
      </c>
      <c r="C33" s="74">
        <f t="shared" si="2"/>
        <v>-8</v>
      </c>
      <c r="D33" s="74">
        <f t="shared" si="4"/>
        <v>-2</v>
      </c>
      <c r="E33" s="73">
        <v>-2</v>
      </c>
      <c r="F33" s="73">
        <v>0</v>
      </c>
      <c r="G33" s="73"/>
      <c r="H33" s="73"/>
      <c r="I33" s="73"/>
      <c r="J33" s="73"/>
      <c r="K33" s="73">
        <v>0</v>
      </c>
      <c r="L33" s="73"/>
    </row>
    <row r="34" spans="1:12" s="69" customFormat="1" x14ac:dyDescent="0.3">
      <c r="A34" s="73" t="s">
        <v>14</v>
      </c>
      <c r="B34" s="74">
        <v>-5</v>
      </c>
      <c r="C34" s="74">
        <f t="shared" si="2"/>
        <v>-5</v>
      </c>
      <c r="D34" s="74">
        <f t="shared" si="4"/>
        <v>0</v>
      </c>
      <c r="E34" s="73">
        <v>0</v>
      </c>
      <c r="F34" s="73">
        <v>0</v>
      </c>
      <c r="G34" s="73"/>
      <c r="H34" s="73"/>
      <c r="I34" s="73"/>
      <c r="J34" s="73"/>
      <c r="K34" s="73">
        <v>0</v>
      </c>
      <c r="L34" s="73"/>
    </row>
    <row r="35" spans="1:12" s="69" customFormat="1" x14ac:dyDescent="0.3">
      <c r="A35" s="73" t="s">
        <v>85</v>
      </c>
      <c r="B35" s="74">
        <v>0</v>
      </c>
      <c r="C35" s="74">
        <f t="shared" si="2"/>
        <v>0</v>
      </c>
      <c r="D35" s="74">
        <f t="shared" si="4"/>
        <v>0</v>
      </c>
      <c r="E35" s="73">
        <v>0</v>
      </c>
      <c r="F35" s="73">
        <v>0</v>
      </c>
      <c r="G35" s="73"/>
      <c r="H35" s="73"/>
      <c r="I35" s="73"/>
      <c r="J35" s="73"/>
      <c r="K35" s="73">
        <v>0</v>
      </c>
      <c r="L35" s="73"/>
    </row>
    <row r="36" spans="1:12" s="69" customFormat="1" x14ac:dyDescent="0.3">
      <c r="A36" s="73" t="s">
        <v>54</v>
      </c>
      <c r="B36" s="74">
        <v>0</v>
      </c>
      <c r="C36" s="74">
        <f t="shared" si="2"/>
        <v>0</v>
      </c>
      <c r="D36" s="74">
        <f t="shared" si="4"/>
        <v>0</v>
      </c>
      <c r="E36" s="73">
        <v>0</v>
      </c>
      <c r="F36" s="73">
        <v>0</v>
      </c>
      <c r="G36" s="73"/>
      <c r="H36" s="73"/>
      <c r="I36" s="73"/>
      <c r="J36" s="73"/>
      <c r="K36" s="73">
        <v>0</v>
      </c>
      <c r="L36" s="73"/>
    </row>
    <row r="37" spans="1:12" s="69" customFormat="1" x14ac:dyDescent="0.3">
      <c r="A37" s="73" t="s">
        <v>50</v>
      </c>
      <c r="B37" s="74">
        <v>-10</v>
      </c>
      <c r="C37" s="74">
        <f t="shared" si="2"/>
        <v>-8</v>
      </c>
      <c r="D37" s="74">
        <f t="shared" si="4"/>
        <v>-2</v>
      </c>
      <c r="E37" s="73">
        <v>0</v>
      </c>
      <c r="F37" s="73">
        <v>-2</v>
      </c>
      <c r="G37" s="73"/>
      <c r="H37" s="73"/>
      <c r="I37" s="73"/>
      <c r="J37" s="73"/>
      <c r="K37" s="73">
        <f>-2-0</f>
        <v>-2</v>
      </c>
      <c r="L37" s="73"/>
    </row>
    <row r="38" spans="1:12" s="69" customFormat="1" x14ac:dyDescent="0.3">
      <c r="A38" s="73" t="s">
        <v>18</v>
      </c>
      <c r="B38" s="74">
        <v>-3</v>
      </c>
      <c r="C38" s="74">
        <f t="shared" si="2"/>
        <v>3</v>
      </c>
      <c r="D38" s="74">
        <f t="shared" si="4"/>
        <v>-6</v>
      </c>
      <c r="E38" s="73">
        <v>-3</v>
      </c>
      <c r="F38" s="73">
        <v>-3</v>
      </c>
      <c r="G38" s="73"/>
      <c r="H38" s="73"/>
      <c r="I38" s="73"/>
      <c r="J38" s="73"/>
      <c r="K38" s="73">
        <v>0</v>
      </c>
      <c r="L38" s="73"/>
    </row>
    <row r="39" spans="1:12" s="69" customFormat="1" x14ac:dyDescent="0.3">
      <c r="A39" s="73" t="s">
        <v>15</v>
      </c>
      <c r="B39" s="74">
        <v>-2</v>
      </c>
      <c r="C39" s="74">
        <f t="shared" si="2"/>
        <v>8</v>
      </c>
      <c r="D39" s="74">
        <f t="shared" si="4"/>
        <v>-10</v>
      </c>
      <c r="E39" s="73">
        <v>-5</v>
      </c>
      <c r="F39" s="73">
        <v>-5</v>
      </c>
      <c r="G39" s="73"/>
      <c r="H39" s="73"/>
      <c r="I39" s="73"/>
      <c r="J39" s="73"/>
      <c r="K39" s="73">
        <v>0</v>
      </c>
      <c r="L39" s="73"/>
    </row>
    <row r="40" spans="1:12" s="69" customFormat="1" x14ac:dyDescent="0.3">
      <c r="A40" s="73" t="s">
        <v>55</v>
      </c>
      <c r="B40" s="74">
        <v>0</v>
      </c>
      <c r="C40" s="74">
        <f t="shared" si="2"/>
        <v>0</v>
      </c>
      <c r="D40" s="74">
        <f t="shared" si="4"/>
        <v>0</v>
      </c>
      <c r="E40" s="73">
        <v>0</v>
      </c>
      <c r="F40" s="73">
        <v>0</v>
      </c>
      <c r="G40" s="73"/>
      <c r="H40" s="73"/>
      <c r="I40" s="73"/>
      <c r="J40" s="73"/>
      <c r="K40" s="73">
        <v>0</v>
      </c>
      <c r="L40" s="73"/>
    </row>
    <row r="41" spans="1:12" s="69" customFormat="1" x14ac:dyDescent="0.3">
      <c r="A41" s="73" t="s">
        <v>68</v>
      </c>
      <c r="B41" s="74">
        <v>-6</v>
      </c>
      <c r="C41" s="74">
        <f t="shared" si="2"/>
        <v>-5</v>
      </c>
      <c r="D41" s="74">
        <f t="shared" si="4"/>
        <v>-1</v>
      </c>
      <c r="E41" s="73">
        <v>-0.5</v>
      </c>
      <c r="F41" s="73">
        <v>-0.5</v>
      </c>
      <c r="G41" s="73"/>
      <c r="H41" s="73"/>
      <c r="I41" s="73"/>
      <c r="J41" s="73"/>
      <c r="K41" s="73">
        <v>0</v>
      </c>
      <c r="L41" s="73"/>
    </row>
    <row r="42" spans="1:12" s="69" customFormat="1" x14ac:dyDescent="0.3">
      <c r="A42" s="73" t="s">
        <v>71</v>
      </c>
      <c r="B42" s="74">
        <v>-2</v>
      </c>
      <c r="C42" s="74">
        <f t="shared" si="2"/>
        <v>-2</v>
      </c>
      <c r="D42" s="74">
        <f t="shared" si="4"/>
        <v>0</v>
      </c>
      <c r="E42" s="73">
        <v>0</v>
      </c>
      <c r="F42" s="73">
        <v>0</v>
      </c>
      <c r="G42" s="73"/>
      <c r="H42" s="73"/>
      <c r="I42" s="73"/>
      <c r="J42" s="73"/>
      <c r="K42" s="73">
        <v>0</v>
      </c>
      <c r="L42" s="73">
        <v>-4</v>
      </c>
    </row>
    <row r="43" spans="1:12" s="69" customFormat="1" x14ac:dyDescent="0.3">
      <c r="A43" s="73" t="s">
        <v>10</v>
      </c>
      <c r="B43" s="74">
        <v>-12</v>
      </c>
      <c r="C43" s="74">
        <f t="shared" si="2"/>
        <v>-15</v>
      </c>
      <c r="D43" s="74">
        <f t="shared" si="4"/>
        <v>3</v>
      </c>
      <c r="E43" s="73">
        <v>1.5</v>
      </c>
      <c r="F43" s="73">
        <v>1.5</v>
      </c>
      <c r="G43" s="73"/>
      <c r="H43" s="73"/>
      <c r="I43" s="73"/>
      <c r="J43" s="73"/>
      <c r="K43" s="73">
        <v>0</v>
      </c>
      <c r="L43" s="73">
        <v>-2</v>
      </c>
    </row>
    <row r="44" spans="1:12" s="69" customFormat="1" x14ac:dyDescent="0.3">
      <c r="A44" s="73" t="s">
        <v>42</v>
      </c>
      <c r="B44" s="74">
        <v>0</v>
      </c>
      <c r="C44" s="74">
        <f t="shared" si="2"/>
        <v>0</v>
      </c>
      <c r="D44" s="74">
        <f t="shared" si="4"/>
        <v>0</v>
      </c>
      <c r="E44" s="73">
        <v>0</v>
      </c>
      <c r="F44" s="73">
        <v>0</v>
      </c>
      <c r="G44" s="73"/>
      <c r="H44" s="73"/>
      <c r="I44" s="73"/>
      <c r="J44" s="73"/>
      <c r="K44" s="73">
        <v>0</v>
      </c>
      <c r="L44" s="73"/>
    </row>
    <row r="45" spans="1:12" s="69" customFormat="1" x14ac:dyDescent="0.3">
      <c r="A45" s="73" t="s">
        <v>43</v>
      </c>
      <c r="B45" s="74">
        <v>0</v>
      </c>
      <c r="C45" s="74">
        <f t="shared" si="2"/>
        <v>0</v>
      </c>
      <c r="D45" s="74">
        <f t="shared" si="4"/>
        <v>0</v>
      </c>
      <c r="E45" s="73">
        <v>0</v>
      </c>
      <c r="F45" s="73">
        <v>0</v>
      </c>
      <c r="G45" s="73"/>
      <c r="H45" s="73"/>
      <c r="I45" s="73"/>
      <c r="J45" s="73"/>
      <c r="K45" s="73">
        <v>0</v>
      </c>
      <c r="L45" s="73"/>
    </row>
    <row r="46" spans="1:12" s="69" customFormat="1" x14ac:dyDescent="0.3">
      <c r="A46" s="73" t="s">
        <v>87</v>
      </c>
      <c r="B46" s="74">
        <v>0</v>
      </c>
      <c r="C46" s="74">
        <f t="shared" si="2"/>
        <v>0</v>
      </c>
      <c r="D46" s="74">
        <f t="shared" si="4"/>
        <v>0</v>
      </c>
      <c r="E46" s="73">
        <v>0</v>
      </c>
      <c r="F46" s="73">
        <v>0</v>
      </c>
      <c r="G46" s="73"/>
      <c r="H46" s="73"/>
      <c r="I46" s="73"/>
      <c r="J46" s="73"/>
      <c r="K46" s="73">
        <v>0</v>
      </c>
      <c r="L46" s="73"/>
    </row>
    <row r="47" spans="1:12" s="69" customFormat="1" x14ac:dyDescent="0.3">
      <c r="A47" s="73" t="s">
        <v>17</v>
      </c>
      <c r="B47" s="74"/>
      <c r="C47" s="74">
        <f t="shared" si="2"/>
        <v>0</v>
      </c>
      <c r="D47" s="74">
        <f t="shared" si="4"/>
        <v>0</v>
      </c>
      <c r="E47" s="73"/>
      <c r="F47" s="73"/>
      <c r="G47" s="73"/>
      <c r="H47" s="73"/>
      <c r="I47" s="73"/>
      <c r="J47" s="73"/>
      <c r="K47" s="73">
        <v>0</v>
      </c>
      <c r="L47" s="73"/>
    </row>
    <row r="48" spans="1:12" s="69" customFormat="1" x14ac:dyDescent="0.3">
      <c r="A48" s="73" t="s">
        <v>107</v>
      </c>
      <c r="B48" s="74"/>
      <c r="C48" s="74">
        <f t="shared" si="2"/>
        <v>18</v>
      </c>
      <c r="D48" s="74">
        <f t="shared" si="4"/>
        <v>-18</v>
      </c>
      <c r="E48" s="73">
        <v>-10</v>
      </c>
      <c r="F48" s="73">
        <v>-8</v>
      </c>
      <c r="G48" s="73"/>
      <c r="H48" s="73"/>
      <c r="I48" s="73"/>
      <c r="J48" s="73"/>
      <c r="K48" s="73">
        <v>0</v>
      </c>
      <c r="L48" s="73"/>
    </row>
    <row r="49" spans="1:12" s="23" customFormat="1" x14ac:dyDescent="0.3">
      <c r="A49" s="70" t="s">
        <v>278</v>
      </c>
      <c r="B49" s="70">
        <f>B5+B6+B16</f>
        <v>13</v>
      </c>
      <c r="C49" s="70">
        <f t="shared" ref="C49:D49" si="5">C5+C6+C16</f>
        <v>8</v>
      </c>
      <c r="D49" s="70">
        <f t="shared" si="5"/>
        <v>4</v>
      </c>
      <c r="E49" s="70">
        <f>E5+E6+E16</f>
        <v>2.5</v>
      </c>
      <c r="F49" s="70">
        <f>F5+F6+F16</f>
        <v>4</v>
      </c>
      <c r="G49" s="70">
        <f>G5+G6+G16</f>
        <v>-1</v>
      </c>
      <c r="H49" s="70">
        <v>-1</v>
      </c>
      <c r="I49" s="70">
        <v>-1</v>
      </c>
      <c r="J49" s="70">
        <v>-1</v>
      </c>
      <c r="K49" s="70"/>
      <c r="L49" s="70">
        <f>L5+L6+L16</f>
        <v>0</v>
      </c>
    </row>
    <row r="52" spans="1:12" ht="23.4" x14ac:dyDescent="0.3">
      <c r="A52" s="57"/>
    </row>
  </sheetData>
  <mergeCells count="6">
    <mergeCell ref="L3:L4"/>
    <mergeCell ref="A3:A4"/>
    <mergeCell ref="B3:B4"/>
    <mergeCell ref="C3:C4"/>
    <mergeCell ref="D3:D4"/>
    <mergeCell ref="K3: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Лист2</vt:lpstr>
      <vt:lpstr>Лист1</vt:lpstr>
      <vt:lpstr>ДДС</vt:lpstr>
      <vt:lpstr>Остатки</vt:lpstr>
      <vt:lpstr>Лист3</vt:lpstr>
      <vt:lpstr>Лист4</vt:lpstr>
      <vt:lpstr>Лист5</vt:lpstr>
      <vt:lpstr>Пример, отчет на 3 сент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2018-06-03T07:14:35Z</dcterms:modified>
</cp:coreProperties>
</file>