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7050" activeTab="1"/>
  </bookViews>
  <sheets>
    <sheet name="Лист1" sheetId="1" r:id="rId1"/>
    <sheet name="Лист2" sheetId="2" r:id="rId2"/>
    <sheet name="Лист3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0" i="3"/>
  <c r="E35" i="2"/>
  <c r="E34"/>
  <c r="E33"/>
  <c r="E32"/>
  <c r="G32" s="1"/>
  <c r="I25"/>
  <c r="I24"/>
  <c r="I23"/>
  <c r="G25"/>
  <c r="G24"/>
  <c r="G23"/>
  <c r="E24"/>
  <c r="E23"/>
  <c r="G36"/>
  <c r="E36"/>
  <c r="E31"/>
  <c r="E30"/>
  <c r="E29"/>
  <c r="E28"/>
  <c r="E25"/>
  <c r="E7"/>
  <c r="E6"/>
  <c r="G6" s="1"/>
  <c r="E2"/>
  <c r="G2" s="1"/>
  <c r="E5"/>
  <c r="G5"/>
  <c r="E8"/>
  <c r="E9"/>
  <c r="G9" s="1"/>
  <c r="G28" l="1"/>
  <c r="G30"/>
  <c r="G34"/>
  <c r="G33"/>
  <c r="G35"/>
  <c r="G29"/>
  <c r="G31"/>
  <c r="G7"/>
  <c r="G10" s="1"/>
  <c r="G8"/>
  <c r="G49" i="1"/>
  <c r="G47"/>
  <c r="I48"/>
  <c r="I47"/>
  <c r="E48"/>
  <c r="E47"/>
  <c r="H48"/>
  <c r="H47"/>
  <c r="G37" i="2" l="1"/>
  <c r="I7"/>
  <c r="J7" s="1"/>
  <c r="I6"/>
  <c r="I5"/>
  <c r="G15"/>
  <c r="H8" s="1"/>
  <c r="G16"/>
  <c r="H9" s="1"/>
  <c r="I9"/>
  <c r="I8"/>
  <c r="G12"/>
  <c r="H5" s="1"/>
  <c r="G13"/>
  <c r="H6" s="1"/>
  <c r="J6"/>
  <c r="G14"/>
  <c r="H7" s="1"/>
  <c r="J9"/>
  <c r="G48" i="1"/>
  <c r="E44"/>
  <c r="G44" s="1"/>
  <c r="I29" i="2" l="1"/>
  <c r="J29" s="1"/>
  <c r="I33"/>
  <c r="J33" s="1"/>
  <c r="I35"/>
  <c r="J35" s="1"/>
  <c r="I28"/>
  <c r="J28" s="1"/>
  <c r="G44"/>
  <c r="H33" s="1"/>
  <c r="G46"/>
  <c r="H35" s="1"/>
  <c r="I30"/>
  <c r="J30" s="1"/>
  <c r="I32"/>
  <c r="J32" s="1"/>
  <c r="I34"/>
  <c r="J34" s="1"/>
  <c r="I36"/>
  <c r="J36" s="1"/>
  <c r="G43"/>
  <c r="H32" s="1"/>
  <c r="G45"/>
  <c r="H34" s="1"/>
  <c r="G47"/>
  <c r="H36" s="1"/>
  <c r="I31"/>
  <c r="J31" s="1"/>
  <c r="G42"/>
  <c r="H31" s="1"/>
  <c r="G40"/>
  <c r="H29" s="1"/>
  <c r="G41"/>
  <c r="H30" s="1"/>
  <c r="G39"/>
  <c r="G17"/>
  <c r="H10"/>
  <c r="J8"/>
  <c r="J5"/>
  <c r="I49" i="1"/>
  <c r="G48" i="2" l="1"/>
  <c r="H28"/>
  <c r="J37"/>
  <c r="J10"/>
  <c r="H37" l="1"/>
</calcChain>
</file>

<file path=xl/sharedStrings.xml><?xml version="1.0" encoding="utf-8"?>
<sst xmlns="http://schemas.openxmlformats.org/spreadsheetml/2006/main" count="67" uniqueCount="31">
  <si>
    <t>Программа должна считать с/с по следующему алгоритму на примере документа «Производство» № 1 от 02,07,19</t>
  </si>
  <si>
    <t>СЛЕБ</t>
  </si>
  <si>
    <t>БЛОК</t>
  </si>
  <si>
    <t>Объем 1 шт, м3</t>
  </si>
  <si>
    <t>Кол-во, шт</t>
  </si>
  <si>
    <t>Итого объем, м3</t>
  </si>
  <si>
    <t>ИТОГО:</t>
  </si>
  <si>
    <t>Стоимость, руб</t>
  </si>
  <si>
    <t>Стоимость 1 шт, руб</t>
  </si>
  <si>
    <t>Стоимостьобщего количества, руб</t>
  </si>
  <si>
    <t xml:space="preserve">     Состав работ</t>
  </si>
  <si>
    <r>
      <t>1.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Arial"/>
        <family val="2"/>
        <charset val="204"/>
      </rPr>
      <t>Изменить способ распределения себестоимости произведенной продукции в документе «Производство».</t>
    </r>
  </si>
  <si>
    <t>1. Документ «Производство»</t>
  </si>
  <si>
    <t>Программа должна самостоятельно высчитать объем затраченного сырья по каждой позиции исходя из габаритных размеров, указанных в номенклатурной карточке и кол-ва произведенной продукции.</t>
  </si>
  <si>
    <r>
      <t>Важно</t>
    </r>
    <r>
      <rPr>
        <sz val="11"/>
        <color theme="1"/>
        <rFont val="Calibri"/>
        <family val="2"/>
        <charset val="204"/>
        <scheme val="minor"/>
      </rPr>
      <t>: объем произведеной продукции обычно не равен изначальному объему блока, который распилили, как в меньшую, так и в большую сторону. Программа не должна  сопоставлять объем с закладок Продукция и Материалы.</t>
    </r>
  </si>
  <si>
    <t>Отходы:</t>
  </si>
  <si>
    <t>(КП Уш 3 57) Горбушка п/ф 1320*710*120 Ушканский  - 0,11 м3</t>
  </si>
  <si>
    <t>(КП Уш 3 57) Остаток 1340*530*70 Ушканский - 0,052 м3</t>
  </si>
  <si>
    <t>Общий объем произведенной продукции (линейная продукция + отходы):</t>
  </si>
  <si>
    <t xml:space="preserve">0,64 + 0,11+ 0,052 = 0,80 </t>
  </si>
  <si>
    <r>
      <t>Необходимо создать алгоритм распределения себестоимость произведенной продукции пропорционально объему</t>
    </r>
    <r>
      <rPr>
        <b/>
        <sz val="11"/>
        <color rgb="FFFF0000"/>
        <rFont val="Arial"/>
        <family val="2"/>
        <charset val="204"/>
      </rPr>
      <t xml:space="preserve"> ПОЛУЧЕННОГО </t>
    </r>
    <r>
      <rPr>
        <sz val="11"/>
        <color theme="1"/>
        <rFont val="Arial"/>
        <family val="2"/>
        <charset val="204"/>
      </rPr>
      <t>сырья в м3.</t>
    </r>
  </si>
  <si>
    <t xml:space="preserve">Например: </t>
  </si>
  <si>
    <t>на   закладку «Отходы» в документе «Производство» относятся не коммерческие остатки от блока, но которые тем не менее могут быть использованы в дальнейшей переработке и горбуши по нулевой стоимости.</t>
  </si>
  <si>
    <t xml:space="preserve">Обратить внимание на округление результатов. С одной лишней копейкой можно не бороться, </t>
  </si>
  <si>
    <t xml:space="preserve">Готовая продукция : </t>
  </si>
  <si>
    <t>СЛЭБ 1,20*0,50*0,05= 3шт,</t>
  </si>
  <si>
    <t xml:space="preserve"> СЛЭБ 1,52*0,60*0,05= 12шт</t>
  </si>
  <si>
    <t>Сырье закладка "Материалы" Блок  0,5 м/р Ушканское 1*0,7*0,7 (КП Уш 3 57) - 1шт</t>
  </si>
  <si>
    <t>Размер, м</t>
  </si>
  <si>
    <t>производство 68</t>
  </si>
  <si>
    <t>производство 94</t>
  </si>
</sst>
</file>

<file path=xl/styles.xml><?xml version="1.0" encoding="utf-8"?>
<styleSheet xmlns="http://schemas.openxmlformats.org/spreadsheetml/2006/main">
  <numFmts count="1">
    <numFmt numFmtId="164" formatCode="0.0000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7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rgb="FFFFFFFF"/>
      <name val="Calibri"/>
      <family val="2"/>
      <charset val="204"/>
      <scheme val="minor"/>
    </font>
    <font>
      <b/>
      <sz val="11"/>
      <color rgb="FFFF0000"/>
      <name val="Arial"/>
      <family val="2"/>
      <charset val="204"/>
    </font>
    <font>
      <b/>
      <i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0" fillId="0" borderId="1" xfId="0" applyBorder="1"/>
    <xf numFmtId="0" fontId="2" fillId="0" borderId="1" xfId="0" applyFont="1" applyBorder="1"/>
    <xf numFmtId="164" fontId="0" fillId="0" borderId="1" xfId="0" applyNumberFormat="1" applyBorder="1"/>
    <xf numFmtId="164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/>
    <xf numFmtId="164" fontId="0" fillId="3" borderId="1" xfId="0" applyNumberFormat="1" applyFill="1" applyBorder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2" fontId="0" fillId="0" borderId="0" xfId="0" applyNumberFormat="1"/>
    <xf numFmtId="4" fontId="0" fillId="0" borderId="1" xfId="0" applyNumberFormat="1" applyBorder="1"/>
    <xf numFmtId="4" fontId="2" fillId="0" borderId="1" xfId="0" applyNumberFormat="1" applyFont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/>
    <xf numFmtId="4" fontId="14" fillId="0" borderId="1" xfId="0" applyNumberFormat="1" applyFont="1" applyBorder="1" applyAlignment="1">
      <alignment horizontal="center"/>
    </xf>
    <xf numFmtId="4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66675</xdr:rowOff>
    </xdr:from>
    <xdr:to>
      <xdr:col>8</xdr:col>
      <xdr:colOff>2152650</xdr:colOff>
      <xdr:row>33</xdr:row>
      <xdr:rowOff>77862</xdr:rowOff>
    </xdr:to>
    <xdr:pic>
      <xdr:nvPicPr>
        <xdr:cNvPr id="4" name="Рисунок 1">
          <a:extLst>
            <a:ext uri="{FF2B5EF4-FFF2-40B4-BE49-F238E27FC236}">
              <a16:creationId xmlns="" xmlns:a16="http://schemas.microsoft.com/office/drawing/2014/main" id="{E261C0FF-9C24-4CA9-9A9D-B9149FC6F51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3725" r="13251" b="53827"/>
        <a:stretch/>
      </xdr:blipFill>
      <xdr:spPr bwMode="auto">
        <a:xfrm>
          <a:off x="0" y="6534150"/>
          <a:ext cx="8724900" cy="3097287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76199</xdr:colOff>
      <xdr:row>5</xdr:row>
      <xdr:rowOff>66676</xdr:rowOff>
    </xdr:from>
    <xdr:to>
      <xdr:col>8</xdr:col>
      <xdr:colOff>219074</xdr:colOff>
      <xdr:row>22</xdr:row>
      <xdr:rowOff>38101</xdr:rowOff>
    </xdr:to>
    <xdr:pic>
      <xdr:nvPicPr>
        <xdr:cNvPr id="5" name="Рисунок 4">
          <a:extLst>
            <a:ext uri="{FF2B5EF4-FFF2-40B4-BE49-F238E27FC236}">
              <a16:creationId xmlns="" xmlns:a16="http://schemas.microsoft.com/office/drawing/2014/main" id="{832294E3-0FAD-4EB0-841F-E389FF0E1BE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3543" t="3257" r="34331" b="45663"/>
        <a:stretch/>
      </xdr:blipFill>
      <xdr:spPr bwMode="auto">
        <a:xfrm>
          <a:off x="76199" y="1076326"/>
          <a:ext cx="6715125" cy="33718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8"/>
  <sheetViews>
    <sheetView topLeftCell="A37" workbookViewId="0">
      <selection activeCell="A43" sqref="A43:I49"/>
    </sheetView>
  </sheetViews>
  <sheetFormatPr defaultRowHeight="15"/>
  <cols>
    <col min="5" max="5" width="15.140625" bestFit="1" customWidth="1"/>
    <col min="6" max="6" width="10.7109375" bestFit="1" customWidth="1"/>
    <col min="7" max="7" width="16.5703125" bestFit="1" customWidth="1"/>
    <col min="8" max="8" width="19.5703125" bestFit="1" customWidth="1"/>
    <col min="9" max="9" width="33.42578125" bestFit="1" customWidth="1"/>
  </cols>
  <sheetData>
    <row r="2" spans="1:11" ht="18">
      <c r="A2" s="14" t="s">
        <v>10</v>
      </c>
      <c r="K2" s="2"/>
    </row>
    <row r="3" spans="1:11" ht="15.75">
      <c r="A3" s="15"/>
      <c r="K3" s="3"/>
    </row>
    <row r="4" spans="1:11">
      <c r="A4" s="25" t="s">
        <v>11</v>
      </c>
      <c r="B4" s="25"/>
      <c r="C4" s="25"/>
      <c r="D4" s="25"/>
      <c r="E4" s="25"/>
      <c r="F4" s="25"/>
      <c r="G4" s="25"/>
      <c r="H4" s="25"/>
      <c r="I4" s="25"/>
      <c r="K4" s="2"/>
    </row>
    <row r="5" spans="1:11" ht="15.75">
      <c r="A5" s="26" t="s">
        <v>12</v>
      </c>
      <c r="B5" s="26"/>
      <c r="C5" s="26"/>
      <c r="D5" s="26"/>
      <c r="E5" s="26"/>
      <c r="F5" s="26"/>
      <c r="G5" s="26"/>
      <c r="H5" s="26"/>
      <c r="I5" s="26"/>
      <c r="K5" s="2"/>
    </row>
    <row r="6" spans="1:11" ht="15.75">
      <c r="A6" s="18"/>
      <c r="B6" s="18"/>
      <c r="C6" s="18"/>
      <c r="D6" s="18"/>
      <c r="E6" s="18"/>
      <c r="F6" s="18"/>
      <c r="G6" s="18"/>
      <c r="H6" s="18"/>
      <c r="I6" s="18"/>
      <c r="K6" s="2"/>
    </row>
    <row r="7" spans="1:11" ht="15.75">
      <c r="A7" s="18"/>
      <c r="B7" s="18"/>
      <c r="C7" s="18"/>
      <c r="D7" s="18"/>
      <c r="E7" s="18"/>
      <c r="F7" s="18"/>
      <c r="G7" s="18"/>
      <c r="H7" s="18"/>
      <c r="I7" s="18"/>
      <c r="K7" s="2"/>
    </row>
    <row r="8" spans="1:11" ht="15.75">
      <c r="A8" s="18"/>
      <c r="B8" s="18"/>
      <c r="C8" s="18"/>
      <c r="D8" s="18"/>
      <c r="E8" s="18"/>
      <c r="F8" s="18"/>
      <c r="G8" s="18"/>
      <c r="H8" s="18"/>
      <c r="I8" s="18"/>
      <c r="K8" s="2"/>
    </row>
    <row r="9" spans="1:11" ht="15.75">
      <c r="A9" s="18"/>
      <c r="B9" s="18"/>
      <c r="C9" s="18"/>
      <c r="D9" s="18"/>
      <c r="E9" s="18"/>
      <c r="F9" s="18"/>
      <c r="G9" s="18"/>
      <c r="H9" s="18"/>
      <c r="I9" s="18"/>
      <c r="K9" s="2"/>
    </row>
    <row r="10" spans="1:11" ht="15.75">
      <c r="A10" s="18"/>
      <c r="B10" s="18"/>
      <c r="C10" s="18"/>
      <c r="D10" s="18"/>
      <c r="E10" s="18"/>
      <c r="F10" s="18"/>
      <c r="G10" s="18"/>
      <c r="H10" s="18"/>
      <c r="I10" s="18"/>
      <c r="K10" s="2"/>
    </row>
    <row r="11" spans="1:11" ht="15.75">
      <c r="A11" s="18"/>
      <c r="B11" s="18"/>
      <c r="C11" s="18"/>
      <c r="D11" s="18"/>
      <c r="E11" s="18"/>
      <c r="F11" s="18"/>
      <c r="G11" s="18"/>
      <c r="H11" s="18"/>
      <c r="I11" s="18"/>
      <c r="K11" s="2"/>
    </row>
    <row r="12" spans="1:11" ht="15.75">
      <c r="A12" s="18"/>
      <c r="B12" s="18"/>
      <c r="C12" s="18"/>
      <c r="D12" s="18"/>
      <c r="E12" s="18"/>
      <c r="F12" s="18"/>
      <c r="G12" s="18"/>
      <c r="H12" s="18"/>
      <c r="I12" s="18"/>
      <c r="K12" s="2"/>
    </row>
    <row r="13" spans="1:11" ht="15.75">
      <c r="A13" s="18"/>
      <c r="B13" s="18"/>
      <c r="C13" s="18"/>
      <c r="D13" s="18"/>
      <c r="E13" s="18"/>
      <c r="F13" s="18"/>
      <c r="G13" s="18"/>
      <c r="H13" s="18"/>
      <c r="I13" s="18"/>
      <c r="K13" s="2"/>
    </row>
    <row r="14" spans="1:11" ht="15.75">
      <c r="A14" s="18"/>
      <c r="B14" s="18"/>
      <c r="C14" s="18"/>
      <c r="D14" s="18"/>
      <c r="E14" s="18"/>
      <c r="F14" s="18"/>
      <c r="G14" s="18"/>
      <c r="H14" s="18"/>
      <c r="I14" s="18"/>
      <c r="K14" s="2"/>
    </row>
    <row r="15" spans="1:11" ht="15.75">
      <c r="A15" s="18"/>
      <c r="B15" s="18"/>
      <c r="C15" s="18"/>
      <c r="D15" s="18"/>
      <c r="E15" s="18"/>
      <c r="F15" s="18"/>
      <c r="G15" s="18"/>
      <c r="H15" s="18"/>
      <c r="I15" s="18"/>
      <c r="K15" s="2"/>
    </row>
    <row r="16" spans="1:11" ht="15.75">
      <c r="A16" s="18"/>
      <c r="B16" s="18"/>
      <c r="C16" s="18"/>
      <c r="D16" s="18"/>
      <c r="E16" s="18"/>
      <c r="F16" s="18"/>
      <c r="G16" s="18"/>
      <c r="H16" s="18"/>
      <c r="I16" s="18"/>
      <c r="K16" s="2"/>
    </row>
    <row r="17" spans="1:11" ht="15.75">
      <c r="A17" s="18"/>
      <c r="B17" s="18"/>
      <c r="C17" s="18"/>
      <c r="D17" s="18"/>
      <c r="E17" s="18"/>
      <c r="F17" s="18"/>
      <c r="G17" s="18"/>
      <c r="H17" s="18"/>
      <c r="I17" s="18"/>
      <c r="K17" s="2"/>
    </row>
    <row r="18" spans="1:11" ht="15.75">
      <c r="A18" s="18"/>
      <c r="B18" s="18"/>
      <c r="C18" s="18"/>
      <c r="D18" s="18"/>
      <c r="E18" s="18"/>
      <c r="F18" s="18"/>
      <c r="G18" s="18"/>
      <c r="H18" s="18"/>
      <c r="I18" s="18"/>
      <c r="K18" s="2"/>
    </row>
    <row r="19" spans="1:11" ht="15.75">
      <c r="A19" s="18"/>
      <c r="B19" s="18"/>
      <c r="C19" s="18"/>
      <c r="D19" s="18"/>
      <c r="E19" s="18"/>
      <c r="F19" s="18"/>
      <c r="G19" s="18"/>
      <c r="H19" s="18"/>
      <c r="I19" s="18"/>
      <c r="K19" s="2"/>
    </row>
    <row r="20" spans="1:11" ht="15.75">
      <c r="A20" s="18"/>
      <c r="B20" s="18"/>
      <c r="C20" s="18"/>
      <c r="D20" s="18"/>
      <c r="E20" s="18"/>
      <c r="F20" s="18"/>
      <c r="G20" s="18"/>
      <c r="H20" s="18"/>
      <c r="I20" s="18"/>
      <c r="K20" s="2"/>
    </row>
    <row r="21" spans="1:11" ht="15.75">
      <c r="A21" s="18"/>
      <c r="B21" s="18"/>
      <c r="C21" s="18"/>
      <c r="D21" s="18"/>
      <c r="E21" s="18"/>
      <c r="F21" s="18"/>
      <c r="G21" s="18"/>
      <c r="H21" s="18"/>
      <c r="I21" s="18"/>
      <c r="K21" s="2"/>
    </row>
    <row r="22" spans="1:11" ht="15.75">
      <c r="A22" s="18"/>
      <c r="B22" s="18"/>
      <c r="C22" s="18"/>
      <c r="D22" s="18"/>
      <c r="E22" s="18"/>
      <c r="F22" s="18"/>
      <c r="G22" s="18"/>
      <c r="H22" s="18"/>
      <c r="I22" s="18"/>
      <c r="K22" s="2"/>
    </row>
    <row r="23" spans="1:11" ht="15.75">
      <c r="A23" s="18"/>
      <c r="B23" s="18"/>
      <c r="C23" s="18"/>
      <c r="D23" s="18"/>
      <c r="E23" s="18"/>
      <c r="F23" s="18"/>
      <c r="G23" s="18"/>
      <c r="H23" s="18"/>
      <c r="I23" s="18"/>
      <c r="K23" s="2"/>
    </row>
    <row r="24" spans="1:11" ht="15.75">
      <c r="A24" s="18"/>
      <c r="B24" s="18"/>
      <c r="C24" s="18"/>
      <c r="D24" s="18"/>
      <c r="E24" s="18"/>
      <c r="F24" s="18"/>
      <c r="G24" s="18"/>
      <c r="H24" s="18"/>
      <c r="I24" s="18"/>
      <c r="K24" s="2"/>
    </row>
    <row r="25" spans="1:11" ht="27.75" customHeight="1">
      <c r="A25" s="27" t="s">
        <v>20</v>
      </c>
      <c r="B25" s="27"/>
      <c r="C25" s="27"/>
      <c r="D25" s="27"/>
      <c r="E25" s="27"/>
      <c r="F25" s="27"/>
      <c r="G25" s="27"/>
      <c r="H25" s="27"/>
      <c r="I25" s="27"/>
      <c r="K25" s="2"/>
    </row>
    <row r="26" spans="1:11">
      <c r="A26" s="16"/>
      <c r="B26" s="16"/>
      <c r="C26" s="16"/>
      <c r="D26" s="16"/>
      <c r="E26" s="16"/>
      <c r="F26" s="16"/>
      <c r="G26" s="16"/>
      <c r="H26" s="16"/>
      <c r="I26" s="16"/>
      <c r="K26" s="3"/>
    </row>
    <row r="27" spans="1:11" ht="40.5" customHeight="1">
      <c r="A27" s="28" t="s">
        <v>13</v>
      </c>
      <c r="B27" s="28"/>
      <c r="C27" s="28"/>
      <c r="D27" s="28"/>
      <c r="E27" s="28"/>
      <c r="F27" s="28"/>
      <c r="G27" s="28"/>
      <c r="H27" s="28"/>
      <c r="I27" s="28"/>
      <c r="K27" s="2"/>
    </row>
    <row r="28" spans="1:11" ht="40.5" customHeight="1">
      <c r="A28" s="21"/>
      <c r="B28" s="21"/>
      <c r="C28" s="21"/>
      <c r="D28" s="21"/>
      <c r="E28" s="21"/>
      <c r="F28" s="21"/>
      <c r="G28" s="21"/>
      <c r="H28" s="21"/>
      <c r="I28" s="21"/>
      <c r="K28" s="2"/>
    </row>
    <row r="29" spans="1:11" ht="40.5" customHeight="1">
      <c r="A29" s="21"/>
      <c r="B29" s="21"/>
      <c r="C29" s="21"/>
      <c r="D29" s="21"/>
      <c r="E29" s="21"/>
      <c r="F29" s="21"/>
      <c r="G29" s="21"/>
      <c r="H29" s="21"/>
      <c r="I29" s="21"/>
      <c r="K29" s="2"/>
    </row>
    <row r="30" spans="1:11" ht="40.5" customHeight="1">
      <c r="A30" s="21"/>
      <c r="B30" s="21"/>
      <c r="C30" s="21"/>
      <c r="D30" s="21"/>
      <c r="E30" s="21"/>
      <c r="F30" s="21"/>
      <c r="G30" s="21"/>
      <c r="H30" s="21"/>
      <c r="I30" s="21"/>
      <c r="K30" s="2"/>
    </row>
    <row r="31" spans="1:11" ht="40.5" customHeight="1">
      <c r="A31" s="21"/>
      <c r="B31" s="21"/>
      <c r="C31" s="21"/>
      <c r="D31" s="21"/>
      <c r="E31" s="21"/>
      <c r="F31" s="21"/>
      <c r="G31" s="21"/>
      <c r="H31" s="21"/>
      <c r="I31" s="21"/>
      <c r="K31" s="2"/>
    </row>
    <row r="32" spans="1:11" ht="40.5" customHeight="1">
      <c r="A32" s="21"/>
      <c r="B32" s="21"/>
      <c r="C32" s="21"/>
      <c r="D32" s="21"/>
      <c r="E32" s="21"/>
      <c r="F32" s="21"/>
      <c r="G32" s="21"/>
      <c r="H32" s="21"/>
      <c r="I32" s="21"/>
      <c r="K32" s="2"/>
    </row>
    <row r="33" spans="1:11" ht="40.5" customHeight="1">
      <c r="A33" s="21"/>
      <c r="B33" s="21"/>
      <c r="C33" s="21"/>
      <c r="D33" s="21"/>
      <c r="E33" s="21"/>
      <c r="F33" s="21"/>
      <c r="G33" s="21"/>
      <c r="H33" s="21"/>
      <c r="I33" s="21"/>
      <c r="K33" s="2"/>
    </row>
    <row r="34" spans="1:11" ht="40.5" customHeight="1">
      <c r="A34" s="21"/>
      <c r="B34" s="21"/>
      <c r="C34" s="21"/>
      <c r="D34" s="21"/>
      <c r="E34" s="21"/>
      <c r="F34" s="21"/>
      <c r="G34" s="21"/>
      <c r="H34" s="21"/>
      <c r="I34" s="21"/>
      <c r="K34" s="2"/>
    </row>
    <row r="35" spans="1:11">
      <c r="A35" s="29" t="s">
        <v>21</v>
      </c>
      <c r="B35" s="29"/>
      <c r="C35" s="29"/>
      <c r="D35" s="29"/>
      <c r="E35" s="29"/>
      <c r="F35" s="29"/>
      <c r="G35" s="29"/>
      <c r="H35" s="29"/>
      <c r="I35" s="29"/>
      <c r="K35" s="2"/>
    </row>
    <row r="36" spans="1:11">
      <c r="A36" s="29" t="s">
        <v>27</v>
      </c>
      <c r="B36" s="29"/>
      <c r="C36" s="29"/>
      <c r="D36" s="29"/>
      <c r="E36" s="29"/>
      <c r="F36" s="29"/>
      <c r="G36" s="29"/>
      <c r="H36" s="29"/>
      <c r="I36" s="29"/>
      <c r="K36" s="2"/>
    </row>
    <row r="37" spans="1:11">
      <c r="A37" s="29" t="s">
        <v>24</v>
      </c>
      <c r="B37" s="29"/>
      <c r="C37" s="29"/>
      <c r="D37" s="29"/>
      <c r="E37" s="29"/>
      <c r="F37" s="29"/>
      <c r="G37" s="29"/>
      <c r="H37" s="29"/>
      <c r="I37" s="29"/>
      <c r="K37" s="5"/>
    </row>
    <row r="38" spans="1:11">
      <c r="A38" s="22" t="s">
        <v>25</v>
      </c>
      <c r="B38" s="19"/>
      <c r="C38" s="19"/>
      <c r="D38" s="19"/>
      <c r="E38" s="19"/>
      <c r="F38" s="19"/>
      <c r="G38" s="19"/>
      <c r="H38" s="19"/>
      <c r="I38" s="19"/>
      <c r="K38" s="5"/>
    </row>
    <row r="39" spans="1:11">
      <c r="A39" s="22" t="s">
        <v>26</v>
      </c>
      <c r="B39" s="19"/>
      <c r="C39" s="19"/>
      <c r="D39" s="19"/>
      <c r="E39" s="19"/>
      <c r="F39" s="19"/>
      <c r="G39" s="19"/>
      <c r="H39" s="19"/>
      <c r="I39" s="19"/>
      <c r="K39" s="5"/>
    </row>
    <row r="40" spans="1:11">
      <c r="A40" s="33" t="s">
        <v>14</v>
      </c>
      <c r="B40" s="33"/>
      <c r="C40" s="33"/>
      <c r="D40" s="33"/>
      <c r="E40" s="33"/>
      <c r="F40" s="33"/>
      <c r="G40" s="33"/>
      <c r="H40" s="33"/>
      <c r="I40" s="33"/>
      <c r="K40" s="5"/>
    </row>
    <row r="41" spans="1:11">
      <c r="A41" s="34" t="s">
        <v>0</v>
      </c>
      <c r="B41" s="34"/>
      <c r="C41" s="34"/>
      <c r="D41" s="34"/>
      <c r="E41" s="34"/>
      <c r="F41" s="34"/>
      <c r="G41" s="34"/>
      <c r="H41" s="34"/>
      <c r="I41" s="34"/>
      <c r="K41" s="5"/>
    </row>
    <row r="42" spans="1:11">
      <c r="A42" s="17"/>
      <c r="B42" s="16"/>
      <c r="C42" s="16"/>
      <c r="D42" s="16"/>
      <c r="E42" s="16"/>
      <c r="F42" s="16"/>
      <c r="G42" s="16"/>
      <c r="H42" s="16"/>
      <c r="I42" s="16"/>
      <c r="K42" s="5"/>
    </row>
    <row r="43" spans="1:11">
      <c r="A43" s="6"/>
      <c r="B43" s="35" t="s">
        <v>28</v>
      </c>
      <c r="C43" s="35"/>
      <c r="D43" s="35"/>
      <c r="E43" s="7" t="s">
        <v>3</v>
      </c>
      <c r="F43" s="7" t="s">
        <v>4</v>
      </c>
      <c r="G43" s="7" t="s">
        <v>5</v>
      </c>
      <c r="H43" s="13" t="s">
        <v>7</v>
      </c>
    </row>
    <row r="44" spans="1:11">
      <c r="A44" s="6" t="s">
        <v>2</v>
      </c>
      <c r="B44" s="6">
        <v>1</v>
      </c>
      <c r="C44" s="6">
        <v>0.7</v>
      </c>
      <c r="D44" s="6">
        <v>0.7</v>
      </c>
      <c r="E44" s="8">
        <f>ROUND((B44*C44*D44),4)</f>
        <v>0.49</v>
      </c>
      <c r="F44" s="6">
        <v>1</v>
      </c>
      <c r="G44" s="24">
        <f>ROUND((E44*F44),4)</f>
        <v>0.49</v>
      </c>
      <c r="H44" s="20">
        <v>3350</v>
      </c>
    </row>
    <row r="45" spans="1:11">
      <c r="E45" s="9"/>
    </row>
    <row r="46" spans="1:11">
      <c r="A46" s="6"/>
      <c r="B46" s="35" t="s">
        <v>28</v>
      </c>
      <c r="C46" s="35"/>
      <c r="D46" s="35"/>
      <c r="E46" s="10" t="s">
        <v>3</v>
      </c>
      <c r="F46" s="7" t="s">
        <v>4</v>
      </c>
      <c r="G46" s="7" t="s">
        <v>5</v>
      </c>
      <c r="H46" s="13" t="s">
        <v>8</v>
      </c>
      <c r="I46" s="13" t="s">
        <v>9</v>
      </c>
    </row>
    <row r="47" spans="1:11">
      <c r="A47" s="6" t="s">
        <v>1</v>
      </c>
      <c r="B47" s="6">
        <v>1.25</v>
      </c>
      <c r="C47" s="6">
        <v>0.5</v>
      </c>
      <c r="D47" s="6">
        <v>0.05</v>
      </c>
      <c r="E47" s="8">
        <f>ROUND((B47*C47*D47),4)</f>
        <v>3.1300000000000001E-2</v>
      </c>
      <c r="F47" s="6">
        <v>3</v>
      </c>
      <c r="G47" s="6">
        <f>ROUND((E47*F47),4)</f>
        <v>9.3899999999999997E-2</v>
      </c>
      <c r="H47" s="6">
        <f>ROUND((H44*E47/G49),2)</f>
        <v>163.55000000000001</v>
      </c>
      <c r="I47" s="11">
        <f>H47*F47</f>
        <v>490.65000000000003</v>
      </c>
    </row>
    <row r="48" spans="1:11">
      <c r="A48" s="6" t="s">
        <v>1</v>
      </c>
      <c r="B48" s="6">
        <v>1.52</v>
      </c>
      <c r="C48" s="6">
        <v>0.6</v>
      </c>
      <c r="D48" s="6">
        <v>0.05</v>
      </c>
      <c r="E48" s="8">
        <f>ROUND((B48*C48*D48),4)</f>
        <v>4.5600000000000002E-2</v>
      </c>
      <c r="F48" s="6">
        <v>12</v>
      </c>
      <c r="G48" s="6">
        <f>ROUND((E48*F48),4)</f>
        <v>0.54720000000000002</v>
      </c>
      <c r="H48" s="6">
        <f>ROUND((H44*E48/G49),2)</f>
        <v>238.28</v>
      </c>
      <c r="I48" s="11">
        <f>H48*F48</f>
        <v>2859.36</v>
      </c>
      <c r="K48" s="1"/>
    </row>
    <row r="49" spans="1:11">
      <c r="A49" s="6" t="s">
        <v>6</v>
      </c>
      <c r="B49" s="6"/>
      <c r="C49" s="6"/>
      <c r="D49" s="6"/>
      <c r="E49" s="8"/>
      <c r="F49" s="6"/>
      <c r="G49" s="23">
        <f>G47+G48</f>
        <v>0.6411</v>
      </c>
      <c r="H49" s="6"/>
      <c r="I49" s="12">
        <f>SUM(I47:I48)</f>
        <v>3350.01</v>
      </c>
      <c r="K49" s="1"/>
    </row>
    <row r="50" spans="1:11">
      <c r="K50" s="2"/>
    </row>
    <row r="51" spans="1:11">
      <c r="A51" s="30" t="s">
        <v>23</v>
      </c>
      <c r="B51" s="30"/>
      <c r="C51" s="30"/>
      <c r="D51" s="30"/>
      <c r="E51" s="30"/>
      <c r="F51" s="30"/>
      <c r="G51" s="30"/>
      <c r="H51" s="30"/>
      <c r="I51" s="30"/>
      <c r="K51" s="5"/>
    </row>
    <row r="52" spans="1:11" ht="39.75" customHeight="1">
      <c r="A52" s="31" t="s">
        <v>22</v>
      </c>
      <c r="B52" s="32"/>
      <c r="C52" s="32"/>
      <c r="D52" s="32"/>
      <c r="E52" s="32"/>
      <c r="F52" s="32"/>
      <c r="G52" s="32"/>
      <c r="H52" s="32"/>
      <c r="I52" s="32"/>
    </row>
    <row r="53" spans="1:11">
      <c r="A53" s="2" t="s">
        <v>15</v>
      </c>
    </row>
    <row r="54" spans="1:11">
      <c r="A54" s="2" t="s">
        <v>16</v>
      </c>
    </row>
    <row r="55" spans="1:11">
      <c r="A55" s="2" t="s">
        <v>17</v>
      </c>
    </row>
    <row r="56" spans="1:11">
      <c r="A56" s="2"/>
    </row>
    <row r="57" spans="1:11">
      <c r="A57" s="2" t="s">
        <v>18</v>
      </c>
    </row>
    <row r="58" spans="1:11">
      <c r="A58" s="4" t="s">
        <v>19</v>
      </c>
    </row>
  </sheetData>
  <mergeCells count="13">
    <mergeCell ref="A51:I51"/>
    <mergeCell ref="A52:I52"/>
    <mergeCell ref="A36:I36"/>
    <mergeCell ref="A35:I35"/>
    <mergeCell ref="A40:I40"/>
    <mergeCell ref="A41:I41"/>
    <mergeCell ref="B43:D43"/>
    <mergeCell ref="B46:D46"/>
    <mergeCell ref="A4:I4"/>
    <mergeCell ref="A5:I5"/>
    <mergeCell ref="A25:I25"/>
    <mergeCell ref="A27:I27"/>
    <mergeCell ref="A37:I3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8"/>
  <sheetViews>
    <sheetView tabSelected="1" topLeftCell="A22" workbookViewId="0">
      <selection activeCell="D43" sqref="D43"/>
    </sheetView>
  </sheetViews>
  <sheetFormatPr defaultRowHeight="15"/>
  <cols>
    <col min="2" max="2" width="12.7109375" customWidth="1"/>
    <col min="3" max="3" width="12.140625" customWidth="1"/>
    <col min="4" max="4" width="12.7109375" customWidth="1"/>
    <col min="5" max="5" width="14.7109375" customWidth="1"/>
    <col min="6" max="6" width="14.42578125" customWidth="1"/>
    <col min="7" max="7" width="17.7109375" customWidth="1"/>
    <col min="8" max="8" width="16.5703125" customWidth="1"/>
    <col min="9" max="9" width="15.85546875" customWidth="1"/>
    <col min="10" max="10" width="18.7109375" customWidth="1"/>
    <col min="11" max="11" width="20.42578125" customWidth="1"/>
  </cols>
  <sheetData>
    <row r="1" spans="1:10">
      <c r="A1" s="6"/>
      <c r="B1" s="35" t="s">
        <v>28</v>
      </c>
      <c r="C1" s="35"/>
      <c r="D1" s="35"/>
      <c r="E1" s="7" t="s">
        <v>3</v>
      </c>
      <c r="F1" s="7" t="s">
        <v>4</v>
      </c>
      <c r="G1" s="7" t="s">
        <v>5</v>
      </c>
      <c r="H1" s="7"/>
      <c r="I1" s="13" t="s">
        <v>7</v>
      </c>
    </row>
    <row r="2" spans="1:10">
      <c r="A2" s="6" t="s">
        <v>2</v>
      </c>
      <c r="B2" s="6">
        <v>2.1800000000000002</v>
      </c>
      <c r="C2" s="6">
        <v>1.65</v>
      </c>
      <c r="D2" s="6">
        <v>1.4</v>
      </c>
      <c r="E2" s="8">
        <f>ROUND((B2*C2*D2),4)</f>
        <v>5.0358000000000001</v>
      </c>
      <c r="F2" s="6">
        <v>1</v>
      </c>
      <c r="G2" s="24">
        <f>ROUND((E2*F2),4)</f>
        <v>5.0358000000000001</v>
      </c>
      <c r="H2" s="24"/>
      <c r="I2" s="40">
        <v>232548</v>
      </c>
    </row>
    <row r="3" spans="1:10">
      <c r="E3" s="9"/>
    </row>
    <row r="4" spans="1:10">
      <c r="A4" s="6"/>
      <c r="B4" s="35" t="s">
        <v>28</v>
      </c>
      <c r="C4" s="35"/>
      <c r="D4" s="35"/>
      <c r="E4" s="10" t="s">
        <v>3</v>
      </c>
      <c r="F4" s="7" t="s">
        <v>4</v>
      </c>
      <c r="G4" s="7" t="s">
        <v>5</v>
      </c>
      <c r="H4" s="7"/>
      <c r="I4" s="13" t="s">
        <v>8</v>
      </c>
      <c r="J4" s="13" t="s">
        <v>9</v>
      </c>
    </row>
    <row r="5" spans="1:10">
      <c r="A5" s="6" t="s">
        <v>1</v>
      </c>
      <c r="B5" s="6">
        <v>0.6</v>
      </c>
      <c r="C5" s="6">
        <v>0.4</v>
      </c>
      <c r="D5" s="6">
        <v>0.15</v>
      </c>
      <c r="E5" s="8">
        <f>ROUND((B5*C5*D5),4)</f>
        <v>3.5999999999999997E-2</v>
      </c>
      <c r="F5" s="6">
        <v>1</v>
      </c>
      <c r="G5" s="6">
        <f>ROUND((E5*F5),4)</f>
        <v>3.5999999999999997E-2</v>
      </c>
      <c r="H5" s="6">
        <f>$G$2*G12/100</f>
        <v>3.5300412804735566E-2</v>
      </c>
      <c r="I5" s="37">
        <f>ROUND(($I$2*E5/$G$10),2)</f>
        <v>1630.14</v>
      </c>
      <c r="J5" s="38">
        <f>I5*F5</f>
        <v>1630.14</v>
      </c>
    </row>
    <row r="6" spans="1:10">
      <c r="A6" s="6" t="s">
        <v>1</v>
      </c>
      <c r="B6" s="6">
        <v>1.1000000000000001</v>
      </c>
      <c r="C6" s="6">
        <v>0.6</v>
      </c>
      <c r="D6" s="6">
        <v>0.08</v>
      </c>
      <c r="E6" s="8">
        <f t="shared" ref="E6:E7" si="0">ROUND((B6*C6*D6),4)</f>
        <v>5.28E-2</v>
      </c>
      <c r="F6" s="6">
        <v>4</v>
      </c>
      <c r="G6" s="6">
        <f t="shared" ref="G6:G7" si="1">ROUND((E6*F6),4)</f>
        <v>0.2112</v>
      </c>
      <c r="H6" s="6">
        <f t="shared" ref="H6:H9" si="2">$G$2*G13/100</f>
        <v>0.20709575512111533</v>
      </c>
      <c r="I6" s="37">
        <f t="shared" ref="I6:I9" si="3">ROUND(($I$2*E6/$G$10),2)</f>
        <v>2390.87</v>
      </c>
      <c r="J6" s="38">
        <f t="shared" ref="J6:J7" si="4">I6*F6</f>
        <v>9563.48</v>
      </c>
    </row>
    <row r="7" spans="1:10">
      <c r="A7" s="6" t="s">
        <v>1</v>
      </c>
      <c r="B7" s="6">
        <v>2.2000000000000002</v>
      </c>
      <c r="C7" s="6">
        <v>1.65</v>
      </c>
      <c r="D7" s="6">
        <v>0.08</v>
      </c>
      <c r="E7" s="8">
        <f t="shared" si="0"/>
        <v>0.29039999999999999</v>
      </c>
      <c r="F7" s="6">
        <v>1</v>
      </c>
      <c r="G7" s="6">
        <f t="shared" si="1"/>
        <v>0.29039999999999999</v>
      </c>
      <c r="H7" s="6">
        <f t="shared" si="2"/>
        <v>0.28475666329153354</v>
      </c>
      <c r="I7" s="37">
        <f t="shared" si="3"/>
        <v>13149.77</v>
      </c>
      <c r="J7" s="38">
        <f t="shared" si="4"/>
        <v>13149.77</v>
      </c>
    </row>
    <row r="8" spans="1:10">
      <c r="A8" s="6" t="s">
        <v>1</v>
      </c>
      <c r="B8" s="6">
        <v>2.2000000000000002</v>
      </c>
      <c r="C8" s="6">
        <v>0.85</v>
      </c>
      <c r="D8" s="6">
        <v>0.4</v>
      </c>
      <c r="E8" s="8">
        <f>ROUND((B8*C8*D8),4)</f>
        <v>0.748</v>
      </c>
      <c r="F8" s="6">
        <v>1</v>
      </c>
      <c r="G8" s="6">
        <f>ROUND((E8*F8),4)</f>
        <v>0.748</v>
      </c>
      <c r="H8" s="6">
        <f t="shared" si="2"/>
        <v>0.73346413272061683</v>
      </c>
      <c r="I8" s="37">
        <f t="shared" si="3"/>
        <v>33870.61</v>
      </c>
      <c r="J8" s="41">
        <f>I8*F8</f>
        <v>33870.61</v>
      </c>
    </row>
    <row r="9" spans="1:10">
      <c r="A9" s="6" t="s">
        <v>1</v>
      </c>
      <c r="B9" s="6">
        <v>2.2000000000000002</v>
      </c>
      <c r="C9" s="6">
        <v>1.25</v>
      </c>
      <c r="D9" s="6">
        <v>1.4</v>
      </c>
      <c r="E9" s="8">
        <f>ROUND((B9*C9*D9),4)</f>
        <v>3.85</v>
      </c>
      <c r="F9" s="6">
        <v>1</v>
      </c>
      <c r="G9" s="6">
        <f>ROUND((E9*F9),4)</f>
        <v>3.85</v>
      </c>
      <c r="H9" s="6">
        <f t="shared" si="2"/>
        <v>3.7751830360619989</v>
      </c>
      <c r="I9" s="37">
        <f t="shared" si="3"/>
        <v>174334.02</v>
      </c>
      <c r="J9" s="41">
        <f>I9*F9</f>
        <v>174334.02</v>
      </c>
    </row>
    <row r="10" spans="1:10">
      <c r="A10" s="6" t="s">
        <v>6</v>
      </c>
      <c r="B10" s="6"/>
      <c r="C10" s="6"/>
      <c r="D10" s="6"/>
      <c r="E10" s="8"/>
      <c r="F10" s="6"/>
      <c r="G10" s="23">
        <f>SUM(G5:G9)</f>
        <v>5.1356000000000002</v>
      </c>
      <c r="H10" s="23">
        <f>SUM(H5:H9)</f>
        <v>5.0358000000000001</v>
      </c>
      <c r="I10" s="37"/>
      <c r="J10" s="39">
        <f>SUM(J5:J9)</f>
        <v>232548.02</v>
      </c>
    </row>
    <row r="12" spans="1:10">
      <c r="B12" t="s">
        <v>29</v>
      </c>
      <c r="G12" s="36">
        <f>G5/G10*100</f>
        <v>0.70098917361165192</v>
      </c>
    </row>
    <row r="13" spans="1:10">
      <c r="G13" s="36">
        <f>G6/G10*100</f>
        <v>4.1124698185216912</v>
      </c>
    </row>
    <row r="14" spans="1:10">
      <c r="G14" s="36">
        <f>G7/G10*100</f>
        <v>5.6546460004673254</v>
      </c>
    </row>
    <row r="15" spans="1:10">
      <c r="G15" s="36">
        <f>G8/G10*100</f>
        <v>14.564997273930992</v>
      </c>
    </row>
    <row r="16" spans="1:10">
      <c r="G16" s="36">
        <f>G9/G10*100</f>
        <v>74.966897733468343</v>
      </c>
    </row>
    <row r="17" spans="1:10">
      <c r="G17" s="36">
        <f>SUM(G12:G16)</f>
        <v>100</v>
      </c>
    </row>
    <row r="22" spans="1:10">
      <c r="A22" s="6"/>
      <c r="B22" s="35" t="s">
        <v>28</v>
      </c>
      <c r="C22" s="35"/>
      <c r="D22" s="35"/>
      <c r="E22" s="7" t="s">
        <v>3</v>
      </c>
      <c r="F22" s="7" t="s">
        <v>4</v>
      </c>
      <c r="G22" s="7" t="s">
        <v>5</v>
      </c>
      <c r="H22" s="7"/>
      <c r="I22" s="13" t="s">
        <v>7</v>
      </c>
    </row>
    <row r="23" spans="1:10">
      <c r="A23" s="6"/>
      <c r="B23" s="6">
        <v>2.2000000000000002</v>
      </c>
      <c r="C23" s="6">
        <v>0.85</v>
      </c>
      <c r="D23" s="6">
        <v>0.4</v>
      </c>
      <c r="E23" s="8">
        <f>ROUND((B23*C23*D23),4)</f>
        <v>0.748</v>
      </c>
      <c r="F23" s="6">
        <v>1</v>
      </c>
      <c r="G23" s="24">
        <f>ROUND((E23*F23),4)</f>
        <v>0.748</v>
      </c>
      <c r="H23" s="7"/>
      <c r="I23" s="42">
        <f>I8</f>
        <v>33870.61</v>
      </c>
    </row>
    <row r="24" spans="1:10">
      <c r="A24" s="6"/>
      <c r="B24" s="6">
        <v>2.2000000000000002</v>
      </c>
      <c r="C24" s="6">
        <v>1.25</v>
      </c>
      <c r="D24" s="6">
        <v>1.4</v>
      </c>
      <c r="E24" s="8">
        <f>ROUND((B24*C24*D24),4)</f>
        <v>3.85</v>
      </c>
      <c r="F24" s="6">
        <v>1</v>
      </c>
      <c r="G24" s="24">
        <f>ROUND((E24*F24),4)</f>
        <v>3.85</v>
      </c>
      <c r="H24" s="7"/>
      <c r="I24" s="42">
        <f>I9</f>
        <v>174334.02</v>
      </c>
    </row>
    <row r="25" spans="1:10">
      <c r="A25" s="6" t="s">
        <v>2</v>
      </c>
      <c r="B25" s="6">
        <v>2.1800000000000002</v>
      </c>
      <c r="C25" s="6">
        <v>1.65</v>
      </c>
      <c r="D25" s="6">
        <v>1.4</v>
      </c>
      <c r="E25" s="8">
        <f>ROUND((B25*C25*D25),4)</f>
        <v>5.0358000000000001</v>
      </c>
      <c r="F25" s="6">
        <v>1</v>
      </c>
      <c r="G25" s="24">
        <f>G24+G23</f>
        <v>4.5979999999999999</v>
      </c>
      <c r="H25" s="24"/>
      <c r="I25" s="40">
        <f>I24+I23</f>
        <v>208204.63</v>
      </c>
    </row>
    <row r="26" spans="1:10">
      <c r="E26" s="9"/>
    </row>
    <row r="27" spans="1:10">
      <c r="A27" s="6"/>
      <c r="B27" s="35" t="s">
        <v>28</v>
      </c>
      <c r="C27" s="35"/>
      <c r="D27" s="35"/>
      <c r="E27" s="10" t="s">
        <v>3</v>
      </c>
      <c r="F27" s="7" t="s">
        <v>4</v>
      </c>
      <c r="G27" s="7" t="s">
        <v>5</v>
      </c>
      <c r="H27" s="7"/>
      <c r="I27" s="13" t="s">
        <v>8</v>
      </c>
      <c r="J27" s="13" t="s">
        <v>9</v>
      </c>
    </row>
    <row r="28" spans="1:10">
      <c r="A28" s="6">
        <v>1</v>
      </c>
      <c r="B28" s="6">
        <v>1.55</v>
      </c>
      <c r="C28" s="6">
        <v>1.06</v>
      </c>
      <c r="D28" s="6">
        <v>1.2</v>
      </c>
      <c r="E28" s="8">
        <f>ROUND((B28*C28*D28),4)</f>
        <v>1.9716</v>
      </c>
      <c r="F28" s="6">
        <v>1</v>
      </c>
      <c r="G28" s="6">
        <f>ROUND((E28*F28),4)</f>
        <v>1.9716</v>
      </c>
      <c r="H28" s="6">
        <f>$G$25*G39/100</f>
        <v>2.104761161802605</v>
      </c>
      <c r="I28" s="37">
        <f>ROUND(($I$25*E28/$G$37),2)</f>
        <v>95306.880000000005</v>
      </c>
      <c r="J28" s="38">
        <f>I28*F28</f>
        <v>95306.880000000005</v>
      </c>
    </row>
    <row r="29" spans="1:10">
      <c r="A29" s="6">
        <v>2</v>
      </c>
      <c r="B29" s="6">
        <v>2.2000000000000002</v>
      </c>
      <c r="C29" s="6">
        <v>0.4</v>
      </c>
      <c r="D29" s="6">
        <v>0.03</v>
      </c>
      <c r="E29" s="8">
        <f t="shared" ref="E29:E30" si="5">ROUND((B29*C29*D29),4)</f>
        <v>2.64E-2</v>
      </c>
      <c r="F29" s="6">
        <v>1</v>
      </c>
      <c r="G29" s="6">
        <f t="shared" ref="G29:G30" si="6">ROUND((E29*F29),4)</f>
        <v>2.64E-2</v>
      </c>
      <c r="H29" s="6">
        <f t="shared" ref="H29:H36" si="7">$G$25*G40/100</f>
        <v>2.818304659747858E-2</v>
      </c>
      <c r="I29" s="37">
        <f t="shared" ref="I29:I36" si="8">ROUND(($I$25*E29/$G$37),2)</f>
        <v>1276.17</v>
      </c>
      <c r="J29" s="38">
        <f t="shared" ref="J29:J30" si="9">I29*F29</f>
        <v>1276.17</v>
      </c>
    </row>
    <row r="30" spans="1:10">
      <c r="A30" s="6">
        <v>3</v>
      </c>
      <c r="B30" s="6">
        <v>2.2000000000000002</v>
      </c>
      <c r="C30" s="6">
        <v>0.78</v>
      </c>
      <c r="D30" s="6">
        <v>0.05</v>
      </c>
      <c r="E30" s="8">
        <f t="shared" si="5"/>
        <v>8.5800000000000001E-2</v>
      </c>
      <c r="F30" s="6">
        <v>1</v>
      </c>
      <c r="G30" s="6">
        <f t="shared" si="6"/>
        <v>8.5800000000000001E-2</v>
      </c>
      <c r="H30" s="6">
        <f t="shared" si="7"/>
        <v>9.1594901441805376E-2</v>
      </c>
      <c r="I30" s="37">
        <f t="shared" si="8"/>
        <v>4147.5600000000004</v>
      </c>
      <c r="J30" s="38">
        <f t="shared" si="9"/>
        <v>4147.5600000000004</v>
      </c>
    </row>
    <row r="31" spans="1:10">
      <c r="A31" s="6">
        <v>4</v>
      </c>
      <c r="B31" s="6">
        <v>2.2000000000000002</v>
      </c>
      <c r="C31" s="6">
        <v>0.35</v>
      </c>
      <c r="D31" s="6">
        <v>0.2</v>
      </c>
      <c r="E31" s="8">
        <f>ROUND((B31*C31*D31),4)</f>
        <v>0.154</v>
      </c>
      <c r="F31" s="6">
        <v>3</v>
      </c>
      <c r="G31" s="6">
        <f>ROUND((E31*F31),4)</f>
        <v>0.46200000000000002</v>
      </c>
      <c r="H31" s="6">
        <f t="shared" si="7"/>
        <v>0.49320331545587515</v>
      </c>
      <c r="I31" s="37">
        <f t="shared" si="8"/>
        <v>7444.34</v>
      </c>
      <c r="J31" s="41">
        <f>I31*F31</f>
        <v>22333.02</v>
      </c>
    </row>
    <row r="32" spans="1:10">
      <c r="A32" s="6">
        <v>5</v>
      </c>
      <c r="B32" s="6">
        <v>2.2000000000000002</v>
      </c>
      <c r="C32" s="6">
        <v>0.35</v>
      </c>
      <c r="D32" s="6">
        <v>7.0000000000000007E-2</v>
      </c>
      <c r="E32" s="8">
        <f t="shared" ref="E32:E35" si="10">ROUND((B32*C32*D32),4)</f>
        <v>5.3900000000000003E-2</v>
      </c>
      <c r="F32" s="6">
        <v>1</v>
      </c>
      <c r="G32" s="6">
        <f t="shared" ref="G32:G35" si="11">ROUND((E32*F32),4)</f>
        <v>5.3900000000000003E-2</v>
      </c>
      <c r="H32" s="6">
        <f t="shared" si="7"/>
        <v>5.7540386803185441E-2</v>
      </c>
      <c r="I32" s="37">
        <f t="shared" si="8"/>
        <v>2605.52</v>
      </c>
      <c r="J32" s="41">
        <f t="shared" ref="J32:J35" si="12">I32*F32</f>
        <v>2605.52</v>
      </c>
    </row>
    <row r="33" spans="1:10">
      <c r="A33" s="6">
        <v>6</v>
      </c>
      <c r="B33" s="6">
        <v>2.2000000000000002</v>
      </c>
      <c r="C33" s="6">
        <v>0.35</v>
      </c>
      <c r="D33" s="6">
        <v>0.03</v>
      </c>
      <c r="E33" s="8">
        <f t="shared" si="10"/>
        <v>2.3099999999999999E-2</v>
      </c>
      <c r="F33" s="6">
        <v>1</v>
      </c>
      <c r="G33" s="6">
        <f t="shared" si="11"/>
        <v>2.3099999999999999E-2</v>
      </c>
      <c r="H33" s="6">
        <f t="shared" si="7"/>
        <v>2.4660165772793757E-2</v>
      </c>
      <c r="I33" s="37">
        <f t="shared" si="8"/>
        <v>1116.6500000000001</v>
      </c>
      <c r="J33" s="41">
        <f t="shared" si="12"/>
        <v>1116.6500000000001</v>
      </c>
    </row>
    <row r="34" spans="1:10">
      <c r="A34" s="6">
        <v>7</v>
      </c>
      <c r="B34" s="6">
        <v>1.53</v>
      </c>
      <c r="C34" s="6">
        <v>0.53</v>
      </c>
      <c r="D34" s="6">
        <v>0.1</v>
      </c>
      <c r="E34" s="8">
        <f t="shared" si="10"/>
        <v>8.1100000000000005E-2</v>
      </c>
      <c r="F34" s="6">
        <v>1</v>
      </c>
      <c r="G34" s="6">
        <f t="shared" si="11"/>
        <v>8.1100000000000005E-2</v>
      </c>
      <c r="H34" s="6">
        <f t="shared" si="7"/>
        <v>8.6577465115739133E-2</v>
      </c>
      <c r="I34" s="37">
        <f t="shared" si="8"/>
        <v>3920.36</v>
      </c>
      <c r="J34" s="41">
        <f t="shared" si="12"/>
        <v>3920.36</v>
      </c>
    </row>
    <row r="35" spans="1:10">
      <c r="A35" s="6">
        <v>8</v>
      </c>
      <c r="B35" s="6">
        <v>1.53</v>
      </c>
      <c r="C35" s="6">
        <v>0.53</v>
      </c>
      <c r="D35" s="6">
        <v>0.15</v>
      </c>
      <c r="E35" s="8">
        <f t="shared" si="10"/>
        <v>0.1216</v>
      </c>
      <c r="F35" s="6">
        <v>6</v>
      </c>
      <c r="G35" s="6">
        <f t="shared" si="11"/>
        <v>0.72960000000000003</v>
      </c>
      <c r="H35" s="6">
        <f t="shared" si="7"/>
        <v>0.77887692414849896</v>
      </c>
      <c r="I35" s="37">
        <f t="shared" si="8"/>
        <v>5878.13</v>
      </c>
      <c r="J35" s="41">
        <f t="shared" si="12"/>
        <v>35268.78</v>
      </c>
    </row>
    <row r="36" spans="1:10">
      <c r="A36" s="6">
        <v>9</v>
      </c>
      <c r="B36" s="6">
        <v>1.2</v>
      </c>
      <c r="C36" s="6">
        <v>0.65</v>
      </c>
      <c r="D36" s="6">
        <v>7.0000000000000007E-2</v>
      </c>
      <c r="E36" s="8">
        <f>ROUND((B36*C36*D36),4)</f>
        <v>5.4600000000000003E-2</v>
      </c>
      <c r="F36" s="6">
        <v>16</v>
      </c>
      <c r="G36" s="6">
        <f>ROUND((E36*F36),4)</f>
        <v>0.87360000000000004</v>
      </c>
      <c r="H36" s="6">
        <f t="shared" si="7"/>
        <v>0.93260263286201861</v>
      </c>
      <c r="I36" s="37">
        <f t="shared" si="8"/>
        <v>2639.36</v>
      </c>
      <c r="J36" s="41">
        <f>I36*F36</f>
        <v>42229.760000000002</v>
      </c>
    </row>
    <row r="37" spans="1:10">
      <c r="A37" s="6" t="s">
        <v>6</v>
      </c>
      <c r="B37" s="6"/>
      <c r="C37" s="6"/>
      <c r="D37" s="6"/>
      <c r="E37" s="8"/>
      <c r="F37" s="6"/>
      <c r="G37" s="23">
        <f>SUM(G28:G36)</f>
        <v>4.3071000000000002</v>
      </c>
      <c r="H37" s="23">
        <f>SUM(H28:H36)</f>
        <v>4.5979999999999999</v>
      </c>
      <c r="I37" s="37"/>
      <c r="J37" s="39">
        <f>SUM(J28:J36)</f>
        <v>208204.7</v>
      </c>
    </row>
    <row r="39" spans="1:10">
      <c r="B39" t="s">
        <v>30</v>
      </c>
      <c r="G39" s="36">
        <f>G28/G37*100</f>
        <v>45.775579856515982</v>
      </c>
    </row>
    <row r="40" spans="1:10">
      <c r="G40" s="36">
        <f>G29/G37*100</f>
        <v>0.61294142230270943</v>
      </c>
    </row>
    <row r="41" spans="1:10">
      <c r="G41" s="36">
        <f>G30/G37*100</f>
        <v>1.9920596224838056</v>
      </c>
    </row>
    <row r="42" spans="1:10">
      <c r="G42" s="36">
        <f>G31/$G$37*100</f>
        <v>10.726474890297416</v>
      </c>
    </row>
    <row r="43" spans="1:10">
      <c r="G43" s="36">
        <f t="shared" ref="G43:G48" si="13">G32/$G$37*100</f>
        <v>1.2514220705346986</v>
      </c>
    </row>
    <row r="44" spans="1:10">
      <c r="G44" s="36">
        <f t="shared" si="13"/>
        <v>0.53632374451487075</v>
      </c>
    </row>
    <row r="45" spans="1:10">
      <c r="G45" s="36">
        <f t="shared" si="13"/>
        <v>1.8829374753314296</v>
      </c>
    </row>
    <row r="46" spans="1:10">
      <c r="G46" s="36">
        <f t="shared" si="13"/>
        <v>16.939472034547606</v>
      </c>
    </row>
    <row r="47" spans="1:10">
      <c r="G47" s="36">
        <f t="shared" si="13"/>
        <v>20.282788883471479</v>
      </c>
    </row>
    <row r="48" spans="1:10">
      <c r="G48" s="36">
        <f>SUM(G39:G47)</f>
        <v>100.00000000000001</v>
      </c>
    </row>
  </sheetData>
  <mergeCells count="4">
    <mergeCell ref="B27:D27"/>
    <mergeCell ref="B1:D1"/>
    <mergeCell ref="B4:D4"/>
    <mergeCell ref="B22:D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A10" sqref="A10"/>
    </sheetView>
  </sheetViews>
  <sheetFormatPr defaultRowHeight="15"/>
  <sheetData>
    <row r="1" spans="1:1">
      <c r="A1">
        <v>0.91</v>
      </c>
    </row>
    <row r="2" spans="1:1">
      <c r="A2">
        <v>1.2E-2</v>
      </c>
    </row>
    <row r="3" spans="1:1">
      <c r="A3">
        <v>0.04</v>
      </c>
    </row>
    <row r="4" spans="1:1">
      <c r="A4">
        <v>0.215</v>
      </c>
    </row>
    <row r="5" spans="1:1">
      <c r="A5">
        <v>2.5000000000000001E-2</v>
      </c>
    </row>
    <row r="6" spans="1:1">
      <c r="A6">
        <v>1.0999999999999999E-2</v>
      </c>
    </row>
    <row r="7" spans="1:1">
      <c r="A7">
        <v>3.7999999999999999E-2</v>
      </c>
    </row>
    <row r="8" spans="1:1">
      <c r="A8">
        <v>0.33900000000000002</v>
      </c>
    </row>
    <row r="9" spans="1:1">
      <c r="A9">
        <v>0.40600000000000003</v>
      </c>
    </row>
    <row r="10" spans="1:1">
      <c r="A10">
        <f>SUM(A1:A9)</f>
        <v>1.996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Безбородова</dc:creator>
  <cp:lastModifiedBy>User</cp:lastModifiedBy>
  <dcterms:created xsi:type="dcterms:W3CDTF">2019-10-22T09:16:59Z</dcterms:created>
  <dcterms:modified xsi:type="dcterms:W3CDTF">2019-12-27T18:01:55Z</dcterms:modified>
</cp:coreProperties>
</file>