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бота\Desktop\"/>
    </mc:Choice>
  </mc:AlternateContent>
  <bookViews>
    <workbookView xWindow="0" yWindow="0" windowWidth="28770" windowHeight="12270" activeTab="1"/>
  </bookViews>
  <sheets>
    <sheet name="План Декабрь" sheetId="5" r:id="rId1"/>
    <sheet name="Показатели работы 1 12 - 10 12 " sheetId="6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5" l="1"/>
  <c r="AH19" i="6" l="1"/>
  <c r="AJ19" i="6"/>
  <c r="AK19" i="6"/>
  <c r="AJ6" i="6"/>
  <c r="AN9" i="6"/>
  <c r="AJ18" i="6"/>
  <c r="AJ17" i="6"/>
  <c r="AJ16" i="6"/>
  <c r="AJ15" i="6"/>
  <c r="AJ14" i="6"/>
  <c r="AJ13" i="6"/>
  <c r="AJ12" i="6"/>
  <c r="AJ11" i="6"/>
  <c r="AJ10" i="6"/>
  <c r="AL10" i="6" s="1"/>
  <c r="AJ9" i="6"/>
  <c r="AJ8" i="6"/>
  <c r="AJ7" i="6"/>
  <c r="AK18" i="6"/>
  <c r="AK17" i="6"/>
  <c r="AK16" i="6"/>
  <c r="AK15" i="6"/>
  <c r="AK14" i="6"/>
  <c r="AK13" i="6"/>
  <c r="AK12" i="6"/>
  <c r="AK11" i="6"/>
  <c r="AK10" i="6"/>
  <c r="AK9" i="6"/>
  <c r="AK7" i="6"/>
  <c r="AK6" i="6"/>
  <c r="AK8" i="6"/>
  <c r="AH18" i="6"/>
  <c r="AH17" i="6"/>
  <c r="AM17" i="6" s="1"/>
  <c r="AH16" i="6"/>
  <c r="AH15" i="6"/>
  <c r="AN15" i="6" s="1"/>
  <c r="AH14" i="6"/>
  <c r="AM14" i="6" s="1"/>
  <c r="AH13" i="6"/>
  <c r="AM13" i="6" s="1"/>
  <c r="AH12" i="6"/>
  <c r="AN12" i="6" s="1"/>
  <c r="AH11" i="6"/>
  <c r="AM11" i="6" s="1"/>
  <c r="AH10" i="6"/>
  <c r="AM10" i="6" s="1"/>
  <c r="AH9" i="6"/>
  <c r="AM9" i="6" s="1"/>
  <c r="AH8" i="6"/>
  <c r="AN8" i="6" s="1"/>
  <c r="AH7" i="6"/>
  <c r="AN7" i="6" s="1"/>
  <c r="AH6" i="6"/>
  <c r="AM6" i="6" s="1"/>
  <c r="AN10" i="6" l="1"/>
  <c r="AN11" i="6"/>
  <c r="AL8" i="6"/>
  <c r="AN13" i="6"/>
  <c r="AN14" i="6"/>
  <c r="AM18" i="6"/>
  <c r="AN18" i="6"/>
  <c r="AH22" i="6"/>
  <c r="AO9" i="6" s="1"/>
  <c r="AN16" i="6"/>
  <c r="AM15" i="6"/>
  <c r="AN6" i="6"/>
  <c r="AN17" i="6"/>
  <c r="AO15" i="6"/>
  <c r="AL12" i="6"/>
  <c r="AL16" i="6"/>
  <c r="AL7" i="6"/>
  <c r="AM16" i="6"/>
  <c r="AM12" i="6"/>
  <c r="AL15" i="6"/>
  <c r="AM8" i="6"/>
  <c r="AL11" i="6"/>
  <c r="AL14" i="6"/>
  <c r="AL18" i="6"/>
  <c r="AL6" i="6"/>
  <c r="AL9" i="6"/>
  <c r="AL13" i="6"/>
  <c r="AL17" i="6"/>
  <c r="AM7" i="6"/>
  <c r="AO11" i="6" l="1"/>
  <c r="AO14" i="6"/>
  <c r="AO17" i="6"/>
  <c r="AO8" i="6"/>
  <c r="AO12" i="6"/>
  <c r="AO18" i="6"/>
  <c r="AO10" i="6"/>
  <c r="AO13" i="6"/>
  <c r="AO16" i="6"/>
  <c r="O14" i="5"/>
  <c r="M15" i="5"/>
  <c r="J15" i="5"/>
  <c r="I15" i="5"/>
  <c r="H15" i="5"/>
  <c r="G15" i="5"/>
  <c r="F15" i="5"/>
  <c r="E15" i="5"/>
  <c r="D15" i="5"/>
  <c r="L14" i="5"/>
  <c r="Q14" i="5" s="1"/>
  <c r="O13" i="5"/>
  <c r="L13" i="5"/>
  <c r="Q13" i="5" s="1"/>
  <c r="L12" i="5"/>
  <c r="Q12" i="5" s="1"/>
  <c r="L11" i="5"/>
  <c r="Q11" i="5" s="1"/>
  <c r="O10" i="5"/>
  <c r="L10" i="5"/>
  <c r="N10" i="5" s="1"/>
  <c r="L9" i="5"/>
  <c r="O8" i="5"/>
  <c r="L8" i="5"/>
  <c r="Q8" i="5" s="1"/>
  <c r="O7" i="5"/>
  <c r="L7" i="5"/>
  <c r="Q7" i="5" s="1"/>
  <c r="O6" i="5"/>
  <c r="L6" i="5"/>
  <c r="Q6" i="5" s="1"/>
  <c r="L5" i="5"/>
  <c r="N5" i="5" s="1"/>
  <c r="O4" i="5"/>
  <c r="L4" i="5"/>
  <c r="N4" i="5" s="1"/>
  <c r="L3" i="5"/>
  <c r="N3" i="5" s="1"/>
  <c r="L2" i="5"/>
  <c r="N8" i="5" l="1"/>
  <c r="N7" i="5"/>
  <c r="N14" i="5"/>
  <c r="L15" i="5"/>
  <c r="N6" i="5"/>
  <c r="Q10" i="5"/>
  <c r="N13" i="5"/>
  <c r="Q4" i="5"/>
  <c r="N12" i="5"/>
  <c r="N2" i="5"/>
  <c r="N11" i="5"/>
</calcChain>
</file>

<file path=xl/sharedStrings.xml><?xml version="1.0" encoding="utf-8"?>
<sst xmlns="http://schemas.openxmlformats.org/spreadsheetml/2006/main" count="148" uniqueCount="59">
  <si>
    <t>Стрыков Михаил</t>
  </si>
  <si>
    <t>Подковыров Олег</t>
  </si>
  <si>
    <t>Мягкий Александр</t>
  </si>
  <si>
    <t>Голубенко Елена</t>
  </si>
  <si>
    <t>Тюкульмин Леонид</t>
  </si>
  <si>
    <t>Алексеюк Кирилл</t>
  </si>
  <si>
    <t>Акопян Рузанна</t>
  </si>
  <si>
    <t>Мишин Дмитрий</t>
  </si>
  <si>
    <t>Литвинов Андрей</t>
  </si>
  <si>
    <t>Тимофеева Тамара</t>
  </si>
  <si>
    <t>Богатова Ирина</t>
  </si>
  <si>
    <t>Селезнева Юлия</t>
  </si>
  <si>
    <t>Сычугова Виктория</t>
  </si>
  <si>
    <t>Менеджер</t>
  </si>
  <si>
    <t>Заготовка</t>
  </si>
  <si>
    <t>Недозвон</t>
  </si>
  <si>
    <t>Холодный</t>
  </si>
  <si>
    <t>На согласовании</t>
  </si>
  <si>
    <t>Комплектуется</t>
  </si>
  <si>
    <t>Отправлен</t>
  </si>
  <si>
    <t>Готов к выдаче</t>
  </si>
  <si>
    <t>Добавлен в рейс</t>
  </si>
  <si>
    <t>Выполнен</t>
  </si>
  <si>
    <t xml:space="preserve">Что дойдет: </t>
  </si>
  <si>
    <t>Конверсия менеджера %</t>
  </si>
  <si>
    <t>Провести холодные в комплектацию</t>
  </si>
  <si>
    <t>Нужно добрать новых заказов, до конца месяца, на сумму (с учетом конверсии менеджера)</t>
  </si>
  <si>
    <t>Нужно перевести в комплектацию на сумму</t>
  </si>
  <si>
    <t>Всего:</t>
  </si>
  <si>
    <t>У курьера</t>
  </si>
  <si>
    <t>ВЫПОЛНЕН</t>
  </si>
  <si>
    <t>ТЕСТ</t>
  </si>
  <si>
    <t>Дубль</t>
  </si>
  <si>
    <t>Спам</t>
  </si>
  <si>
    <t>Претензия</t>
  </si>
  <si>
    <t>Возврат</t>
  </si>
  <si>
    <t>Итого</t>
  </si>
  <si>
    <t>Кол-во</t>
  </si>
  <si>
    <t>Сумма</t>
  </si>
  <si>
    <t>План</t>
  </si>
  <si>
    <t>Согласован</t>
  </si>
  <si>
    <t>Отбраковано менеджером</t>
  </si>
  <si>
    <t>Процент эффективности менеджера</t>
  </si>
  <si>
    <t>Процент отбраковки</t>
  </si>
  <si>
    <t>Процент холодных</t>
  </si>
  <si>
    <t>Ушло
 в работу</t>
  </si>
  <si>
    <t>Активность менеджера</t>
  </si>
  <si>
    <t>Всего 
заказов</t>
  </si>
  <si>
    <t>Среднеарифметическое 
количествово заказов на сотрудника</t>
  </si>
  <si>
    <t>ОТМЕНЕН
 100%</t>
  </si>
  <si>
    <t>Процентное соотношение заказов в статусе ХОЛОДНЫЙ к общему количеству заказов менеджера</t>
  </si>
  <si>
    <t xml:space="preserve">Показатели работы менеджеров 10 12 - 12 12 </t>
  </si>
  <si>
    <t>Сумма заказов менеджера, во всех рабочих статусах
 + 
отмененные</t>
  </si>
  <si>
    <t>Сумма заказов во всех рабочих статусах, начиная от комплектуется и выше</t>
  </si>
  <si>
    <t>Сумма заказов переведенных менеджером в
статус ОТМЕНЕН 100%</t>
  </si>
  <si>
    <t>Процентное соотношение заказов переведенных в рабочие статусы к общему количеству заказов менеджера</t>
  </si>
  <si>
    <t>Процентное соотношение заказов переведенных менеджером в
статус ОТМЕНЕН 100% к общему количеству заказов менеджера</t>
  </si>
  <si>
    <t xml:space="preserve">Процентное соотношение принятых заявок менеджера к средне
арифметическому количествую заявок на человека </t>
  </si>
  <si>
    <t xml:space="preserve">Прогнозируемый процент выполнения плана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</si>
</sst>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"/>
    <numFmt numFmtId="168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indexed="21"/>
      <name val="Calibri"/>
      <family val="2"/>
      <charset val="204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3DB55A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medium">
        <color indexed="64"/>
      </top>
      <bottom style="thin">
        <color indexed="60"/>
      </bottom>
      <diagonal/>
    </border>
    <border>
      <left style="thin">
        <color indexed="60"/>
      </left>
      <right/>
      <top style="medium">
        <color indexed="64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/>
      <top style="thin">
        <color indexed="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0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" fillId="0" borderId="1" xfId="2" applyNumberFormat="1" applyFont="1" applyFill="1" applyBorder="1" applyAlignment="1">
      <alignment horizontal="left" vertical="top"/>
    </xf>
    <xf numFmtId="3" fontId="2" fillId="0" borderId="1" xfId="2" applyNumberFormat="1" applyFont="1" applyFill="1" applyBorder="1" applyAlignment="1">
      <alignment horizontal="right" vertical="top"/>
    </xf>
    <xf numFmtId="164" fontId="0" fillId="0" borderId="1" xfId="0" applyNumberFormat="1" applyFill="1" applyBorder="1"/>
    <xf numFmtId="10" fontId="0" fillId="0" borderId="1" xfId="0" applyNumberFormat="1" applyFill="1" applyBorder="1"/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left" vertical="top" wrapText="1"/>
    </xf>
    <xf numFmtId="0" fontId="0" fillId="3" borderId="1" xfId="0" applyFill="1" applyBorder="1"/>
    <xf numFmtId="0" fontId="0" fillId="0" borderId="1" xfId="0" applyFill="1" applyBorder="1"/>
    <xf numFmtId="2" fontId="0" fillId="0" borderId="1" xfId="0" applyNumberFormat="1" applyFill="1" applyBorder="1"/>
    <xf numFmtId="44" fontId="0" fillId="0" borderId="0" xfId="1" applyFont="1" applyFill="1" applyBorder="1"/>
    <xf numFmtId="10" fontId="0" fillId="0" borderId="0" xfId="0" applyNumberFormat="1" applyFill="1" applyBorder="1"/>
    <xf numFmtId="0" fontId="0" fillId="0" borderId="2" xfId="0" applyFill="1" applyBorder="1"/>
    <xf numFmtId="0" fontId="2" fillId="0" borderId="4" xfId="2" applyNumberFormat="1" applyFont="1" applyFill="1" applyBorder="1" applyAlignment="1">
      <alignment horizontal="left" vertical="top" wrapText="1"/>
    </xf>
    <xf numFmtId="10" fontId="0" fillId="0" borderId="1" xfId="0" applyNumberFormat="1" applyFont="1" applyFill="1" applyBorder="1"/>
    <xf numFmtId="10" fontId="0" fillId="5" borderId="1" xfId="0" applyNumberFormat="1" applyFill="1" applyBorder="1"/>
    <xf numFmtId="10" fontId="0" fillId="4" borderId="1" xfId="0" applyNumberFormat="1" applyFill="1" applyBorder="1"/>
    <xf numFmtId="3" fontId="0" fillId="0" borderId="1" xfId="0" applyNumberForma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5" fillId="0" borderId="4" xfId="2" applyNumberFormat="1" applyFont="1" applyFill="1" applyBorder="1" applyAlignment="1">
      <alignment horizontal="left" vertical="top" wrapText="1"/>
    </xf>
    <xf numFmtId="0" fontId="5" fillId="0" borderId="1" xfId="2" applyNumberFormat="1" applyFont="1" applyFill="1" applyBorder="1" applyAlignment="1">
      <alignment horizontal="left" vertical="top"/>
    </xf>
    <xf numFmtId="0" fontId="1" fillId="0" borderId="1" xfId="0" applyFont="1" applyFill="1" applyBorder="1"/>
    <xf numFmtId="164" fontId="1" fillId="0" borderId="1" xfId="0" applyNumberFormat="1" applyFont="1" applyFill="1" applyBorder="1"/>
    <xf numFmtId="10" fontId="1" fillId="0" borderId="1" xfId="0" applyNumberFormat="1" applyFont="1" applyFill="1" applyBorder="1"/>
    <xf numFmtId="44" fontId="0" fillId="0" borderId="1" xfId="1" applyFont="1" applyBorder="1"/>
    <xf numFmtId="0" fontId="2" fillId="0" borderId="3" xfId="3" applyNumberFormat="1" applyFont="1" applyBorder="1" applyAlignment="1">
      <alignment vertical="top"/>
    </xf>
    <xf numFmtId="3" fontId="2" fillId="0" borderId="3" xfId="3" applyNumberFormat="1" applyFont="1" applyBorder="1" applyAlignment="1">
      <alignment horizontal="right" vertical="top"/>
    </xf>
    <xf numFmtId="4" fontId="2" fillId="0" borderId="3" xfId="3" applyNumberFormat="1" applyFont="1" applyBorder="1" applyAlignment="1">
      <alignment horizontal="right" vertical="top"/>
    </xf>
    <xf numFmtId="164" fontId="2" fillId="0" borderId="3" xfId="3" applyNumberFormat="1" applyFont="1" applyBorder="1" applyAlignment="1">
      <alignment horizontal="right" vertical="top"/>
    </xf>
    <xf numFmtId="1" fontId="0" fillId="6" borderId="1" xfId="0" applyNumberFormat="1" applyFill="1" applyBorder="1"/>
    <xf numFmtId="1" fontId="0" fillId="4" borderId="1" xfId="0" applyNumberFormat="1" applyFill="1" applyBorder="1"/>
    <xf numFmtId="0" fontId="4" fillId="8" borderId="7" xfId="3" applyNumberFormat="1" applyFont="1" applyFill="1" applyBorder="1" applyAlignment="1">
      <alignment vertical="top" wrapText="1"/>
    </xf>
    <xf numFmtId="0" fontId="4" fillId="8" borderId="8" xfId="3" applyNumberFormat="1" applyFont="1" applyFill="1" applyBorder="1" applyAlignment="1">
      <alignment vertical="top" wrapText="1"/>
    </xf>
    <xf numFmtId="1" fontId="0" fillId="6" borderId="10" xfId="0" applyNumberFormat="1" applyFill="1" applyBorder="1"/>
    <xf numFmtId="1" fontId="0" fillId="4" borderId="10" xfId="0" applyNumberFormat="1" applyFill="1" applyBorder="1"/>
    <xf numFmtId="1" fontId="0" fillId="6" borderId="13" xfId="0" applyNumberFormat="1" applyFill="1" applyBorder="1"/>
    <xf numFmtId="1" fontId="0" fillId="4" borderId="13" xfId="0" applyNumberFormat="1" applyFill="1" applyBorder="1"/>
    <xf numFmtId="1" fontId="0" fillId="6" borderId="18" xfId="0" applyNumberFormat="1" applyFill="1" applyBorder="1"/>
    <xf numFmtId="1" fontId="0" fillId="4" borderId="18" xfId="0" applyNumberFormat="1" applyFill="1" applyBorder="1"/>
    <xf numFmtId="0" fontId="2" fillId="0" borderId="3" xfId="4" applyNumberFormat="1" applyFont="1" applyBorder="1" applyAlignment="1">
      <alignment vertical="top"/>
    </xf>
    <xf numFmtId="3" fontId="2" fillId="0" borderId="3" xfId="4" applyNumberFormat="1" applyFont="1" applyBorder="1" applyAlignment="1">
      <alignment horizontal="right" vertical="top"/>
    </xf>
    <xf numFmtId="0" fontId="4" fillId="7" borderId="5" xfId="4" applyNumberFormat="1" applyFont="1" applyFill="1" applyBorder="1" applyAlignment="1">
      <alignment vertical="top" wrapText="1"/>
    </xf>
    <xf numFmtId="3" fontId="2" fillId="0" borderId="6" xfId="4" applyNumberFormat="1" applyFont="1" applyBorder="1" applyAlignment="1">
      <alignment horizontal="right" vertical="top"/>
    </xf>
    <xf numFmtId="1" fontId="2" fillId="8" borderId="1" xfId="3" applyNumberFormat="1" applyFont="1" applyFill="1" applyBorder="1" applyAlignment="1">
      <alignment horizontal="right" vertical="top"/>
    </xf>
    <xf numFmtId="1" fontId="2" fillId="8" borderId="10" xfId="3" applyNumberFormat="1" applyFont="1" applyFill="1" applyBorder="1" applyAlignment="1">
      <alignment horizontal="right" vertical="top"/>
    </xf>
    <xf numFmtId="1" fontId="2" fillId="8" borderId="13" xfId="3" applyNumberFormat="1" applyFont="1" applyFill="1" applyBorder="1" applyAlignment="1">
      <alignment horizontal="right" vertical="top"/>
    </xf>
    <xf numFmtId="1" fontId="2" fillId="8" borderId="18" xfId="3" applyNumberFormat="1" applyFont="1" applyFill="1" applyBorder="1" applyAlignment="1">
      <alignment horizontal="right" vertical="top"/>
    </xf>
    <xf numFmtId="10" fontId="0" fillId="6" borderId="1" xfId="0" applyNumberFormat="1" applyFill="1" applyBorder="1"/>
    <xf numFmtId="4" fontId="2" fillId="8" borderId="1" xfId="3" applyNumberFormat="1" applyFont="1" applyFill="1" applyBorder="1" applyAlignment="1">
      <alignment horizontal="right" vertical="top"/>
    </xf>
    <xf numFmtId="164" fontId="2" fillId="8" borderId="1" xfId="3" applyNumberFormat="1" applyFont="1" applyFill="1" applyBorder="1" applyAlignment="1">
      <alignment horizontal="right" vertical="top"/>
    </xf>
    <xf numFmtId="0" fontId="4" fillId="7" borderId="3" xfId="4" applyNumberFormat="1" applyFont="1" applyFill="1" applyBorder="1" applyAlignment="1">
      <alignment vertical="top" wrapText="1"/>
    </xf>
    <xf numFmtId="10" fontId="0" fillId="4" borderId="24" xfId="0" applyNumberFormat="1" applyFill="1" applyBorder="1"/>
    <xf numFmtId="0" fontId="2" fillId="0" borderId="27" xfId="3" applyNumberFormat="1" applyFont="1" applyBorder="1" applyAlignment="1">
      <alignment vertical="top" wrapText="1"/>
    </xf>
    <xf numFmtId="0" fontId="2" fillId="0" borderId="29" xfId="3" applyNumberFormat="1" applyFont="1" applyBorder="1" applyAlignment="1">
      <alignment vertical="top" wrapText="1"/>
    </xf>
    <xf numFmtId="0" fontId="4" fillId="7" borderId="15" xfId="3" applyNumberFormat="1" applyFont="1" applyFill="1" applyBorder="1" applyAlignment="1">
      <alignment vertical="top"/>
    </xf>
    <xf numFmtId="3" fontId="4" fillId="7" borderId="16" xfId="4" applyNumberFormat="1" applyFont="1" applyFill="1" applyBorder="1" applyAlignment="1">
      <alignment horizontal="right" vertical="top"/>
    </xf>
    <xf numFmtId="4" fontId="4" fillId="8" borderId="18" xfId="3" applyNumberFormat="1" applyFont="1" applyFill="1" applyBorder="1" applyAlignment="1">
      <alignment horizontal="right" vertical="top"/>
    </xf>
    <xf numFmtId="10" fontId="0" fillId="6" borderId="18" xfId="0" applyNumberFormat="1" applyFill="1" applyBorder="1"/>
    <xf numFmtId="0" fontId="2" fillId="0" borderId="3" xfId="5" applyNumberFormat="1" applyFont="1" applyBorder="1" applyAlignment="1">
      <alignment vertical="top"/>
    </xf>
    <xf numFmtId="1" fontId="2" fillId="0" borderId="3" xfId="5" applyNumberFormat="1" applyFont="1" applyBorder="1" applyAlignment="1">
      <alignment horizontal="right" vertical="top"/>
    </xf>
    <xf numFmtId="0" fontId="2" fillId="0" borderId="6" xfId="5" applyNumberFormat="1" applyFont="1" applyBorder="1" applyAlignment="1">
      <alignment vertical="top"/>
    </xf>
    <xf numFmtId="0" fontId="0" fillId="6" borderId="13" xfId="0" applyFill="1" applyBorder="1" applyAlignment="1">
      <alignment horizontal="center" vertical="center" wrapText="1"/>
    </xf>
    <xf numFmtId="1" fontId="4" fillId="7" borderId="16" xfId="5" applyNumberFormat="1" applyFont="1" applyFill="1" applyBorder="1" applyAlignment="1">
      <alignment horizontal="right" vertical="top"/>
    </xf>
    <xf numFmtId="0" fontId="2" fillId="0" borderId="1" xfId="4" applyNumberFormat="1" applyFont="1" applyBorder="1" applyAlignment="1">
      <alignment vertical="top"/>
    </xf>
    <xf numFmtId="0" fontId="2" fillId="0" borderId="37" xfId="3" applyNumberFormat="1" applyFont="1" applyBorder="1" applyAlignment="1">
      <alignment vertical="top" wrapText="1"/>
    </xf>
    <xf numFmtId="0" fontId="2" fillId="0" borderId="13" xfId="5" applyNumberFormat="1" applyFont="1" applyBorder="1" applyAlignment="1">
      <alignment vertical="top"/>
    </xf>
    <xf numFmtId="0" fontId="2" fillId="0" borderId="13" xfId="4" applyNumberFormat="1" applyFont="1" applyBorder="1" applyAlignment="1">
      <alignment vertical="top"/>
    </xf>
    <xf numFmtId="4" fontId="2" fillId="8" borderId="13" xfId="3" applyNumberFormat="1" applyFont="1" applyFill="1" applyBorder="1" applyAlignment="1">
      <alignment horizontal="right" vertical="top"/>
    </xf>
    <xf numFmtId="10" fontId="0" fillId="6" borderId="13" xfId="0" applyNumberFormat="1" applyFill="1" applyBorder="1"/>
    <xf numFmtId="10" fontId="0" fillId="4" borderId="13" xfId="0" applyNumberFormat="1" applyFill="1" applyBorder="1"/>
    <xf numFmtId="0" fontId="2" fillId="0" borderId="38" xfId="3" applyNumberFormat="1" applyFont="1" applyBorder="1" applyAlignment="1">
      <alignment vertical="top" wrapText="1"/>
    </xf>
    <xf numFmtId="0" fontId="2" fillId="0" borderId="18" xfId="5" applyNumberFormat="1" applyFont="1" applyBorder="1" applyAlignment="1">
      <alignment vertical="top"/>
    </xf>
    <xf numFmtId="0" fontId="2" fillId="0" borderId="18" xfId="4" applyNumberFormat="1" applyFont="1" applyBorder="1" applyAlignment="1">
      <alignment vertical="top"/>
    </xf>
    <xf numFmtId="4" fontId="2" fillId="8" borderId="18" xfId="3" applyNumberFormat="1" applyFont="1" applyFill="1" applyBorder="1" applyAlignment="1">
      <alignment horizontal="right" vertical="top"/>
    </xf>
    <xf numFmtId="10" fontId="0" fillId="4" borderId="18" xfId="0" applyNumberFormat="1" applyFill="1" applyBorder="1"/>
    <xf numFmtId="1" fontId="2" fillId="0" borderId="1" xfId="4" applyNumberFormat="1" applyFont="1" applyBorder="1" applyAlignment="1">
      <alignment horizontal="right" vertical="top"/>
    </xf>
    <xf numFmtId="3" fontId="2" fillId="0" borderId="1" xfId="4" applyNumberFormat="1" applyFont="1" applyBorder="1" applyAlignment="1">
      <alignment horizontal="right" vertical="top"/>
    </xf>
    <xf numFmtId="3" fontId="4" fillId="7" borderId="18" xfId="4" applyNumberFormat="1" applyFont="1" applyFill="1" applyBorder="1" applyAlignment="1">
      <alignment horizontal="right" vertical="top"/>
    </xf>
    <xf numFmtId="1" fontId="4" fillId="7" borderId="18" xfId="4" applyNumberFormat="1" applyFont="1" applyFill="1" applyBorder="1" applyAlignment="1">
      <alignment horizontal="right" vertical="top"/>
    </xf>
    <xf numFmtId="10" fontId="0" fillId="5" borderId="24" xfId="0" applyNumberFormat="1" applyFill="1" applyBorder="1"/>
    <xf numFmtId="0" fontId="2" fillId="0" borderId="10" xfId="4" applyNumberFormat="1" applyFont="1" applyBorder="1" applyAlignment="1">
      <alignment vertical="top"/>
    </xf>
    <xf numFmtId="164" fontId="2" fillId="8" borderId="10" xfId="3" applyNumberFormat="1" applyFont="1" applyFill="1" applyBorder="1" applyAlignment="1">
      <alignment horizontal="right" vertical="top"/>
    </xf>
    <xf numFmtId="10" fontId="0" fillId="4" borderId="10" xfId="0" applyNumberFormat="1" applyFill="1" applyBorder="1"/>
    <xf numFmtId="10" fontId="0" fillId="2" borderId="24" xfId="0" applyNumberFormat="1" applyFill="1" applyBorder="1"/>
    <xf numFmtId="10" fontId="0" fillId="2" borderId="31" xfId="0" applyNumberFormat="1" applyFill="1" applyBorder="1"/>
    <xf numFmtId="1" fontId="0" fillId="4" borderId="19" xfId="0" applyNumberFormat="1" applyFill="1" applyBorder="1"/>
    <xf numFmtId="0" fontId="0" fillId="2" borderId="14" xfId="0" applyFill="1" applyBorder="1" applyAlignment="1">
      <alignment horizontal="center" vertical="center" wrapText="1"/>
    </xf>
    <xf numFmtId="10" fontId="0" fillId="5" borderId="28" xfId="0" applyNumberFormat="1" applyFill="1" applyBorder="1"/>
    <xf numFmtId="10" fontId="0" fillId="2" borderId="14" xfId="0" applyNumberFormat="1" applyFill="1" applyBorder="1"/>
    <xf numFmtId="0" fontId="0" fillId="4" borderId="13" xfId="0" applyFill="1" applyBorder="1" applyAlignment="1">
      <alignment horizontal="center" vertical="center" wrapText="1"/>
    </xf>
    <xf numFmtId="0" fontId="4" fillId="5" borderId="3" xfId="4" applyNumberFormat="1" applyFont="1" applyFill="1" applyBorder="1" applyAlignment="1">
      <alignment vertical="top" wrapText="1"/>
    </xf>
    <xf numFmtId="0" fontId="4" fillId="5" borderId="5" xfId="4" applyNumberFormat="1" applyFont="1" applyFill="1" applyBorder="1" applyAlignment="1">
      <alignment vertical="top" wrapText="1"/>
    </xf>
    <xf numFmtId="0" fontId="2" fillId="5" borderId="13" xfId="5" applyNumberFormat="1" applyFont="1" applyFill="1" applyBorder="1" applyAlignment="1">
      <alignment vertical="top"/>
    </xf>
    <xf numFmtId="0" fontId="2" fillId="5" borderId="13" xfId="4" applyNumberFormat="1" applyFont="1" applyFill="1" applyBorder="1" applyAlignment="1">
      <alignment vertical="top"/>
    </xf>
    <xf numFmtId="1" fontId="2" fillId="5" borderId="18" xfId="5" applyNumberFormat="1" applyFont="1" applyFill="1" applyBorder="1" applyAlignment="1">
      <alignment horizontal="right" vertical="top"/>
    </xf>
    <xf numFmtId="0" fontId="2" fillId="5" borderId="18" xfId="4" applyNumberFormat="1" applyFont="1" applyFill="1" applyBorder="1" applyAlignment="1">
      <alignment vertical="top"/>
    </xf>
    <xf numFmtId="1" fontId="2" fillId="5" borderId="6" xfId="5" applyNumberFormat="1" applyFont="1" applyFill="1" applyBorder="1" applyAlignment="1">
      <alignment horizontal="right" vertical="top"/>
    </xf>
    <xf numFmtId="3" fontId="2" fillId="5" borderId="9" xfId="4" applyNumberFormat="1" applyFont="1" applyFill="1" applyBorder="1" applyAlignment="1">
      <alignment horizontal="right" vertical="top"/>
    </xf>
    <xf numFmtId="1" fontId="2" fillId="5" borderId="3" xfId="5" applyNumberFormat="1" applyFont="1" applyFill="1" applyBorder="1" applyAlignment="1">
      <alignment horizontal="right" vertical="top"/>
    </xf>
    <xf numFmtId="4" fontId="2" fillId="5" borderId="7" xfId="4" applyNumberFormat="1" applyFont="1" applyFill="1" applyBorder="1" applyAlignment="1">
      <alignment horizontal="right" vertical="top"/>
    </xf>
    <xf numFmtId="3" fontId="2" fillId="5" borderId="7" xfId="4" applyNumberFormat="1" applyFont="1" applyFill="1" applyBorder="1" applyAlignment="1">
      <alignment horizontal="right" vertical="top"/>
    </xf>
    <xf numFmtId="164" fontId="2" fillId="5" borderId="7" xfId="4" applyNumberFormat="1" applyFont="1" applyFill="1" applyBorder="1" applyAlignment="1">
      <alignment horizontal="right" vertical="top"/>
    </xf>
    <xf numFmtId="1" fontId="4" fillId="5" borderId="16" xfId="5" applyNumberFormat="1" applyFont="1" applyFill="1" applyBorder="1" applyAlignment="1">
      <alignment horizontal="right" vertical="top"/>
    </xf>
    <xf numFmtId="4" fontId="4" fillId="5" borderId="17" xfId="4" applyNumberFormat="1" applyFont="1" applyFill="1" applyBorder="1" applyAlignment="1">
      <alignment horizontal="right" vertical="top"/>
    </xf>
    <xf numFmtId="0" fontId="4" fillId="10" borderId="3" xfId="4" applyNumberFormat="1" applyFont="1" applyFill="1" applyBorder="1" applyAlignment="1">
      <alignment vertical="top" wrapText="1"/>
    </xf>
    <xf numFmtId="0" fontId="4" fillId="10" borderId="5" xfId="4" applyNumberFormat="1" applyFont="1" applyFill="1" applyBorder="1" applyAlignment="1">
      <alignment vertical="top" wrapText="1"/>
    </xf>
    <xf numFmtId="0" fontId="2" fillId="10" borderId="13" xfId="5" applyNumberFormat="1" applyFont="1" applyFill="1" applyBorder="1" applyAlignment="1">
      <alignment vertical="top"/>
    </xf>
    <xf numFmtId="164" fontId="2" fillId="10" borderId="13" xfId="4" applyNumberFormat="1" applyFont="1" applyFill="1" applyBorder="1" applyAlignment="1">
      <alignment horizontal="right" vertical="top"/>
    </xf>
    <xf numFmtId="0" fontId="2" fillId="10" borderId="18" xfId="5" applyNumberFormat="1" applyFont="1" applyFill="1" applyBorder="1" applyAlignment="1">
      <alignment vertical="top"/>
    </xf>
    <xf numFmtId="0" fontId="2" fillId="10" borderId="18" xfId="4" applyNumberFormat="1" applyFont="1" applyFill="1" applyBorder="1" applyAlignment="1">
      <alignment vertical="top"/>
    </xf>
    <xf numFmtId="0" fontId="2" fillId="10" borderId="10" xfId="5" applyNumberFormat="1" applyFont="1" applyFill="1" applyBorder="1" applyAlignment="1">
      <alignment vertical="top"/>
    </xf>
    <xf numFmtId="0" fontId="2" fillId="10" borderId="10" xfId="4" applyNumberFormat="1" applyFont="1" applyFill="1" applyBorder="1" applyAlignment="1">
      <alignment vertical="top"/>
    </xf>
    <xf numFmtId="1" fontId="2" fillId="10" borderId="1" xfId="5" applyNumberFormat="1" applyFont="1" applyFill="1" applyBorder="1" applyAlignment="1">
      <alignment horizontal="right" vertical="top"/>
    </xf>
    <xf numFmtId="3" fontId="2" fillId="10" borderId="1" xfId="4" applyNumberFormat="1" applyFont="1" applyFill="1" applyBorder="1" applyAlignment="1">
      <alignment horizontal="right" vertical="top"/>
    </xf>
    <xf numFmtId="4" fontId="2" fillId="10" borderId="1" xfId="4" applyNumberFormat="1" applyFont="1" applyFill="1" applyBorder="1" applyAlignment="1">
      <alignment horizontal="right" vertical="top"/>
    </xf>
    <xf numFmtId="0" fontId="2" fillId="10" borderId="1" xfId="5" applyNumberFormat="1" applyFont="1" applyFill="1" applyBorder="1" applyAlignment="1">
      <alignment vertical="top"/>
    </xf>
    <xf numFmtId="0" fontId="2" fillId="10" borderId="1" xfId="4" applyNumberFormat="1" applyFont="1" applyFill="1" applyBorder="1" applyAlignment="1">
      <alignment vertical="top"/>
    </xf>
    <xf numFmtId="1" fontId="4" fillId="10" borderId="18" xfId="5" applyNumberFormat="1" applyFont="1" applyFill="1" applyBorder="1" applyAlignment="1">
      <alignment horizontal="right" vertical="top"/>
    </xf>
    <xf numFmtId="4" fontId="4" fillId="10" borderId="18" xfId="4" applyNumberFormat="1" applyFont="1" applyFill="1" applyBorder="1" applyAlignment="1">
      <alignment horizontal="right" vertical="top"/>
    </xf>
    <xf numFmtId="0" fontId="4" fillId="9" borderId="3" xfId="4" applyNumberFormat="1" applyFont="1" applyFill="1" applyBorder="1" applyAlignment="1">
      <alignment vertical="top" wrapText="1"/>
    </xf>
    <xf numFmtId="0" fontId="4" fillId="9" borderId="5" xfId="4" applyNumberFormat="1" applyFont="1" applyFill="1" applyBorder="1" applyAlignment="1">
      <alignment vertical="top" wrapText="1"/>
    </xf>
    <xf numFmtId="0" fontId="2" fillId="9" borderId="13" xfId="5" applyNumberFormat="1" applyFont="1" applyFill="1" applyBorder="1" applyAlignment="1">
      <alignment vertical="top"/>
    </xf>
    <xf numFmtId="0" fontId="2" fillId="9" borderId="13" xfId="4" applyNumberFormat="1" applyFont="1" applyFill="1" applyBorder="1" applyAlignment="1">
      <alignment vertical="top"/>
    </xf>
    <xf numFmtId="0" fontId="2" fillId="9" borderId="18" xfId="5" applyNumberFormat="1" applyFont="1" applyFill="1" applyBorder="1" applyAlignment="1">
      <alignment vertical="top"/>
    </xf>
    <xf numFmtId="0" fontId="2" fillId="9" borderId="18" xfId="4" applyNumberFormat="1" applyFont="1" applyFill="1" applyBorder="1" applyAlignment="1">
      <alignment vertical="top"/>
    </xf>
    <xf numFmtId="0" fontId="2" fillId="9" borderId="10" xfId="5" applyNumberFormat="1" applyFont="1" applyFill="1" applyBorder="1" applyAlignment="1">
      <alignment vertical="top"/>
    </xf>
    <xf numFmtId="0" fontId="2" fillId="9" borderId="10" xfId="4" applyNumberFormat="1" applyFont="1" applyFill="1" applyBorder="1" applyAlignment="1">
      <alignment vertical="top"/>
    </xf>
    <xf numFmtId="0" fontId="2" fillId="9" borderId="1" xfId="5" applyNumberFormat="1" applyFont="1" applyFill="1" applyBorder="1" applyAlignment="1">
      <alignment vertical="top"/>
    </xf>
    <xf numFmtId="0" fontId="2" fillId="9" borderId="1" xfId="4" applyNumberFormat="1" applyFont="1" applyFill="1" applyBorder="1" applyAlignment="1">
      <alignment vertical="top"/>
    </xf>
    <xf numFmtId="3" fontId="2" fillId="9" borderId="1" xfId="4" applyNumberFormat="1" applyFont="1" applyFill="1" applyBorder="1" applyAlignment="1">
      <alignment horizontal="right" vertical="top"/>
    </xf>
    <xf numFmtId="1" fontId="2" fillId="9" borderId="1" xfId="5" applyNumberFormat="1" applyFont="1" applyFill="1" applyBorder="1" applyAlignment="1">
      <alignment horizontal="right" vertical="top"/>
    </xf>
    <xf numFmtId="1" fontId="4" fillId="9" borderId="18" xfId="5" applyNumberFormat="1" applyFont="1" applyFill="1" applyBorder="1" applyAlignment="1">
      <alignment horizontal="right" vertical="top"/>
    </xf>
    <xf numFmtId="3" fontId="4" fillId="9" borderId="18" xfId="4" applyNumberFormat="1" applyFont="1" applyFill="1" applyBorder="1" applyAlignment="1">
      <alignment horizontal="right" vertical="top"/>
    </xf>
    <xf numFmtId="0" fontId="4" fillId="11" borderId="3" xfId="4" applyNumberFormat="1" applyFont="1" applyFill="1" applyBorder="1" applyAlignment="1">
      <alignment vertical="top" wrapText="1"/>
    </xf>
    <xf numFmtId="0" fontId="4" fillId="11" borderId="5" xfId="4" applyNumberFormat="1" applyFont="1" applyFill="1" applyBorder="1" applyAlignment="1">
      <alignment vertical="top" wrapText="1"/>
    </xf>
    <xf numFmtId="1" fontId="2" fillId="11" borderId="10" xfId="5" applyNumberFormat="1" applyFont="1" applyFill="1" applyBorder="1" applyAlignment="1">
      <alignment horizontal="right" vertical="top"/>
    </xf>
    <xf numFmtId="1" fontId="2" fillId="11" borderId="1" xfId="5" applyNumberFormat="1" applyFont="1" applyFill="1" applyBorder="1" applyAlignment="1">
      <alignment horizontal="right" vertical="top"/>
    </xf>
    <xf numFmtId="3" fontId="2" fillId="11" borderId="1" xfId="4" applyNumberFormat="1" applyFont="1" applyFill="1" applyBorder="1" applyAlignment="1">
      <alignment horizontal="right" vertical="top"/>
    </xf>
    <xf numFmtId="0" fontId="2" fillId="11" borderId="1" xfId="5" applyNumberFormat="1" applyFont="1" applyFill="1" applyBorder="1" applyAlignment="1">
      <alignment vertical="top"/>
    </xf>
    <xf numFmtId="1" fontId="4" fillId="11" borderId="18" xfId="5" applyNumberFormat="1" applyFont="1" applyFill="1" applyBorder="1" applyAlignment="1">
      <alignment horizontal="right" vertical="top"/>
    </xf>
    <xf numFmtId="0" fontId="4" fillId="12" borderId="3" xfId="4" applyNumberFormat="1" applyFont="1" applyFill="1" applyBorder="1" applyAlignment="1">
      <alignment vertical="top" wrapText="1"/>
    </xf>
    <xf numFmtId="0" fontId="4" fillId="12" borderId="5" xfId="4" applyNumberFormat="1" applyFont="1" applyFill="1" applyBorder="1" applyAlignment="1">
      <alignment vertical="top" wrapText="1"/>
    </xf>
    <xf numFmtId="1" fontId="2" fillId="12" borderId="13" xfId="5" applyNumberFormat="1" applyFont="1" applyFill="1" applyBorder="1" applyAlignment="1">
      <alignment horizontal="right" vertical="top"/>
    </xf>
    <xf numFmtId="4" fontId="2" fillId="12" borderId="13" xfId="4" applyNumberFormat="1" applyFont="1" applyFill="1" applyBorder="1" applyAlignment="1">
      <alignment horizontal="right" vertical="top"/>
    </xf>
    <xf numFmtId="1" fontId="2" fillId="12" borderId="18" xfId="5" applyNumberFormat="1" applyFont="1" applyFill="1" applyBorder="1" applyAlignment="1">
      <alignment horizontal="right" vertical="top"/>
    </xf>
    <xf numFmtId="4" fontId="2" fillId="12" borderId="18" xfId="4" applyNumberFormat="1" applyFont="1" applyFill="1" applyBorder="1" applyAlignment="1">
      <alignment horizontal="right" vertical="top"/>
    </xf>
    <xf numFmtId="1" fontId="2" fillId="12" borderId="10" xfId="5" applyNumberFormat="1" applyFont="1" applyFill="1" applyBorder="1" applyAlignment="1">
      <alignment horizontal="right" vertical="top"/>
    </xf>
    <xf numFmtId="164" fontId="2" fillId="12" borderId="10" xfId="4" applyNumberFormat="1" applyFont="1" applyFill="1" applyBorder="1" applyAlignment="1">
      <alignment horizontal="right" vertical="top"/>
    </xf>
    <xf numFmtId="1" fontId="2" fillId="12" borderId="1" xfId="5" applyNumberFormat="1" applyFont="1" applyFill="1" applyBorder="1" applyAlignment="1">
      <alignment horizontal="right" vertical="top"/>
    </xf>
    <xf numFmtId="4" fontId="2" fillId="12" borderId="1" xfId="4" applyNumberFormat="1" applyFont="1" applyFill="1" applyBorder="1" applyAlignment="1">
      <alignment horizontal="right" vertical="top"/>
    </xf>
    <xf numFmtId="164" fontId="2" fillId="12" borderId="1" xfId="4" applyNumberFormat="1" applyFont="1" applyFill="1" applyBorder="1" applyAlignment="1">
      <alignment horizontal="right" vertical="top"/>
    </xf>
    <xf numFmtId="3" fontId="2" fillId="12" borderId="1" xfId="4" applyNumberFormat="1" applyFont="1" applyFill="1" applyBorder="1" applyAlignment="1">
      <alignment horizontal="right" vertical="top"/>
    </xf>
    <xf numFmtId="0" fontId="2" fillId="12" borderId="1" xfId="5" applyNumberFormat="1" applyFont="1" applyFill="1" applyBorder="1" applyAlignment="1">
      <alignment vertical="top"/>
    </xf>
    <xf numFmtId="1" fontId="4" fillId="12" borderId="18" xfId="5" applyNumberFormat="1" applyFont="1" applyFill="1" applyBorder="1" applyAlignment="1">
      <alignment horizontal="right" vertical="top"/>
    </xf>
    <xf numFmtId="4" fontId="4" fillId="12" borderId="18" xfId="4" applyNumberFormat="1" applyFont="1" applyFill="1" applyBorder="1" applyAlignment="1">
      <alignment horizontal="right" vertical="top"/>
    </xf>
    <xf numFmtId="0" fontId="2" fillId="12" borderId="13" xfId="4" applyNumberFormat="1" applyFont="1" applyFill="1" applyBorder="1" applyAlignment="1">
      <alignment vertical="top"/>
    </xf>
    <xf numFmtId="0" fontId="2" fillId="12" borderId="18" xfId="4" applyNumberFormat="1" applyFont="1" applyFill="1" applyBorder="1" applyAlignment="1">
      <alignment vertical="top"/>
    </xf>
    <xf numFmtId="0" fontId="2" fillId="12" borderId="10" xfId="4" applyNumberFormat="1" applyFont="1" applyFill="1" applyBorder="1" applyAlignment="1">
      <alignment vertical="top"/>
    </xf>
    <xf numFmtId="0" fontId="2" fillId="12" borderId="1" xfId="4" applyNumberFormat="1" applyFont="1" applyFill="1" applyBorder="1" applyAlignment="1">
      <alignment vertical="top"/>
    </xf>
    <xf numFmtId="1" fontId="2" fillId="12" borderId="1" xfId="4" applyNumberFormat="1" applyFont="1" applyFill="1" applyBorder="1" applyAlignment="1">
      <alignment horizontal="right" vertical="top"/>
    </xf>
    <xf numFmtId="1" fontId="4" fillId="12" borderId="18" xfId="4" applyNumberFormat="1" applyFont="1" applyFill="1" applyBorder="1" applyAlignment="1">
      <alignment horizontal="right" vertical="top"/>
    </xf>
    <xf numFmtId="3" fontId="4" fillId="12" borderId="18" xfId="4" applyNumberFormat="1" applyFont="1" applyFill="1" applyBorder="1" applyAlignment="1">
      <alignment horizontal="right" vertical="top"/>
    </xf>
    <xf numFmtId="1" fontId="2" fillId="9" borderId="10" xfId="4" applyNumberFormat="1" applyFont="1" applyFill="1" applyBorder="1" applyAlignment="1">
      <alignment horizontal="right" vertical="top"/>
    </xf>
    <xf numFmtId="4" fontId="2" fillId="9" borderId="10" xfId="4" applyNumberFormat="1" applyFont="1" applyFill="1" applyBorder="1" applyAlignment="1">
      <alignment horizontal="right" vertical="top"/>
    </xf>
    <xf numFmtId="1" fontId="2" fillId="9" borderId="1" xfId="4" applyNumberFormat="1" applyFont="1" applyFill="1" applyBorder="1" applyAlignment="1">
      <alignment horizontal="right" vertical="top"/>
    </xf>
    <xf numFmtId="164" fontId="2" fillId="9" borderId="1" xfId="4" applyNumberFormat="1" applyFont="1" applyFill="1" applyBorder="1" applyAlignment="1">
      <alignment horizontal="right" vertical="top"/>
    </xf>
    <xf numFmtId="4" fontId="2" fillId="9" borderId="1" xfId="4" applyNumberFormat="1" applyFont="1" applyFill="1" applyBorder="1" applyAlignment="1">
      <alignment horizontal="right" vertical="top"/>
    </xf>
    <xf numFmtId="1" fontId="4" fillId="9" borderId="18" xfId="4" applyNumberFormat="1" applyFont="1" applyFill="1" applyBorder="1" applyAlignment="1">
      <alignment horizontal="right" vertical="top"/>
    </xf>
    <xf numFmtId="164" fontId="4" fillId="9" borderId="18" xfId="4" applyNumberFormat="1" applyFont="1" applyFill="1" applyBorder="1" applyAlignment="1">
      <alignment horizontal="right" vertical="top"/>
    </xf>
    <xf numFmtId="0" fontId="4" fillId="2" borderId="3" xfId="4" applyNumberFormat="1" applyFont="1" applyFill="1" applyBorder="1" applyAlignment="1">
      <alignment vertical="top" wrapText="1"/>
    </xf>
    <xf numFmtId="0" fontId="4" fillId="2" borderId="5" xfId="4" applyNumberFormat="1" applyFont="1" applyFill="1" applyBorder="1" applyAlignment="1">
      <alignment vertical="top" wrapText="1"/>
    </xf>
    <xf numFmtId="1" fontId="2" fillId="2" borderId="13" xfId="5" applyNumberFormat="1" applyFont="1" applyFill="1" applyBorder="1" applyAlignment="1">
      <alignment horizontal="right" vertical="top"/>
    </xf>
    <xf numFmtId="0" fontId="2" fillId="2" borderId="18" xfId="5" applyNumberFormat="1" applyFont="1" applyFill="1" applyBorder="1" applyAlignment="1">
      <alignment vertical="top"/>
    </xf>
    <xf numFmtId="0" fontId="2" fillId="2" borderId="10" xfId="5" applyNumberFormat="1" applyFont="1" applyFill="1" applyBorder="1" applyAlignment="1">
      <alignment vertical="top"/>
    </xf>
    <xf numFmtId="0" fontId="2" fillId="2" borderId="10" xfId="4" applyNumberFormat="1" applyFont="1" applyFill="1" applyBorder="1" applyAlignment="1">
      <alignment vertical="top"/>
    </xf>
    <xf numFmtId="0" fontId="2" fillId="2" borderId="1" xfId="5" applyNumberFormat="1" applyFont="1" applyFill="1" applyBorder="1" applyAlignment="1">
      <alignment vertical="top"/>
    </xf>
    <xf numFmtId="164" fontId="2" fillId="2" borderId="1" xfId="4" applyNumberFormat="1" applyFont="1" applyFill="1" applyBorder="1" applyAlignment="1">
      <alignment horizontal="right" vertical="top"/>
    </xf>
    <xf numFmtId="0" fontId="2" fillId="2" borderId="1" xfId="4" applyNumberFormat="1" applyFont="1" applyFill="1" applyBorder="1" applyAlignment="1">
      <alignment vertical="top"/>
    </xf>
    <xf numFmtId="3" fontId="2" fillId="2" borderId="1" xfId="4" applyNumberFormat="1" applyFont="1" applyFill="1" applyBorder="1" applyAlignment="1">
      <alignment horizontal="right" vertical="top"/>
    </xf>
    <xf numFmtId="1" fontId="4" fillId="2" borderId="18" xfId="5" applyNumberFormat="1" applyFont="1" applyFill="1" applyBorder="1" applyAlignment="1">
      <alignment horizontal="right" vertical="top"/>
    </xf>
    <xf numFmtId="164" fontId="4" fillId="2" borderId="18" xfId="4" applyNumberFormat="1" applyFont="1" applyFill="1" applyBorder="1" applyAlignment="1">
      <alignment horizontal="right" vertical="top"/>
    </xf>
    <xf numFmtId="0" fontId="4" fillId="6" borderId="3" xfId="4" applyNumberFormat="1" applyFont="1" applyFill="1" applyBorder="1" applyAlignment="1">
      <alignment vertical="top" wrapText="1"/>
    </xf>
    <xf numFmtId="0" fontId="4" fillId="6" borderId="5" xfId="4" applyNumberFormat="1" applyFont="1" applyFill="1" applyBorder="1" applyAlignment="1">
      <alignment vertical="top" wrapText="1"/>
    </xf>
    <xf numFmtId="1" fontId="2" fillId="6" borderId="13" xfId="5" applyNumberFormat="1" applyFont="1" applyFill="1" applyBorder="1" applyAlignment="1">
      <alignment horizontal="right" vertical="top"/>
    </xf>
    <xf numFmtId="164" fontId="2" fillId="6" borderId="13" xfId="4" applyNumberFormat="1" applyFont="1" applyFill="1" applyBorder="1" applyAlignment="1">
      <alignment horizontal="right" vertical="top"/>
    </xf>
    <xf numFmtId="0" fontId="2" fillId="6" borderId="18" xfId="5" applyNumberFormat="1" applyFont="1" applyFill="1" applyBorder="1" applyAlignment="1">
      <alignment vertical="top"/>
    </xf>
    <xf numFmtId="164" fontId="2" fillId="6" borderId="18" xfId="4" applyNumberFormat="1" applyFont="1" applyFill="1" applyBorder="1" applyAlignment="1">
      <alignment horizontal="right" vertical="top"/>
    </xf>
    <xf numFmtId="0" fontId="2" fillId="6" borderId="10" xfId="5" applyNumberFormat="1" applyFont="1" applyFill="1" applyBorder="1" applyAlignment="1">
      <alignment vertical="top"/>
    </xf>
    <xf numFmtId="0" fontId="2" fillId="6" borderId="10" xfId="4" applyNumberFormat="1" applyFont="1" applyFill="1" applyBorder="1" applyAlignment="1">
      <alignment vertical="top"/>
    </xf>
    <xf numFmtId="0" fontId="2" fillId="6" borderId="1" xfId="5" applyNumberFormat="1" applyFont="1" applyFill="1" applyBorder="1" applyAlignment="1">
      <alignment vertical="top"/>
    </xf>
    <xf numFmtId="164" fontId="2" fillId="6" borderId="1" xfId="4" applyNumberFormat="1" applyFont="1" applyFill="1" applyBorder="1" applyAlignment="1">
      <alignment horizontal="right" vertical="top"/>
    </xf>
    <xf numFmtId="0" fontId="2" fillId="6" borderId="1" xfId="4" applyNumberFormat="1" applyFont="1" applyFill="1" applyBorder="1" applyAlignment="1">
      <alignment vertical="top"/>
    </xf>
    <xf numFmtId="3" fontId="2" fillId="6" borderId="1" xfId="4" applyNumberFormat="1" applyFont="1" applyFill="1" applyBorder="1" applyAlignment="1">
      <alignment horizontal="right" vertical="top"/>
    </xf>
    <xf numFmtId="1" fontId="4" fillId="6" borderId="18" xfId="5" applyNumberFormat="1" applyFont="1" applyFill="1" applyBorder="1" applyAlignment="1">
      <alignment horizontal="right" vertical="top"/>
    </xf>
    <xf numFmtId="164" fontId="4" fillId="6" borderId="18" xfId="4" applyNumberFormat="1" applyFont="1" applyFill="1" applyBorder="1" applyAlignment="1">
      <alignment horizontal="right" vertical="top"/>
    </xf>
    <xf numFmtId="0" fontId="2" fillId="2" borderId="13" xfId="5" applyNumberFormat="1" applyFont="1" applyFill="1" applyBorder="1" applyAlignment="1">
      <alignment vertical="top"/>
    </xf>
    <xf numFmtId="1" fontId="2" fillId="2" borderId="1" xfId="5" applyNumberFormat="1" applyFont="1" applyFill="1" applyBorder="1" applyAlignment="1">
      <alignment horizontal="right" vertical="top"/>
    </xf>
    <xf numFmtId="4" fontId="2" fillId="2" borderId="1" xfId="4" applyNumberFormat="1" applyFont="1" applyFill="1" applyBorder="1" applyAlignment="1">
      <alignment horizontal="right" vertical="top"/>
    </xf>
    <xf numFmtId="4" fontId="4" fillId="2" borderId="18" xfId="4" applyNumberFormat="1" applyFont="1" applyFill="1" applyBorder="1" applyAlignment="1">
      <alignment horizontal="right" vertical="top"/>
    </xf>
    <xf numFmtId="0" fontId="2" fillId="11" borderId="13" xfId="5" applyNumberFormat="1" applyFont="1" applyFill="1" applyBorder="1" applyAlignment="1">
      <alignment vertical="top"/>
    </xf>
    <xf numFmtId="0" fontId="2" fillId="11" borderId="13" xfId="4" applyNumberFormat="1" applyFont="1" applyFill="1" applyBorder="1" applyAlignment="1">
      <alignment vertical="top"/>
    </xf>
    <xf numFmtId="0" fontId="2" fillId="11" borderId="18" xfId="5" applyNumberFormat="1" applyFont="1" applyFill="1" applyBorder="1" applyAlignment="1">
      <alignment vertical="top"/>
    </xf>
    <xf numFmtId="0" fontId="2" fillId="11" borderId="18" xfId="4" applyNumberFormat="1" applyFont="1" applyFill="1" applyBorder="1" applyAlignment="1">
      <alignment vertical="top"/>
    </xf>
    <xf numFmtId="3" fontId="2" fillId="11" borderId="10" xfId="4" applyNumberFormat="1" applyFont="1" applyFill="1" applyBorder="1" applyAlignment="1">
      <alignment horizontal="right" vertical="top"/>
    </xf>
    <xf numFmtId="0" fontId="2" fillId="2" borderId="13" xfId="4" applyNumberFormat="1" applyFont="1" applyFill="1" applyBorder="1" applyAlignment="1">
      <alignment vertical="top"/>
    </xf>
    <xf numFmtId="168" fontId="2" fillId="2" borderId="13" xfId="4" applyNumberFormat="1" applyFont="1" applyFill="1" applyBorder="1" applyAlignment="1">
      <alignment horizontal="right" vertical="top"/>
    </xf>
    <xf numFmtId="0" fontId="2" fillId="2" borderId="18" xfId="4" applyNumberFormat="1" applyFont="1" applyFill="1" applyBorder="1" applyAlignment="1">
      <alignment vertical="top"/>
    </xf>
    <xf numFmtId="1" fontId="2" fillId="2" borderId="18" xfId="5" applyNumberFormat="1" applyFont="1" applyFill="1" applyBorder="1" applyAlignment="1">
      <alignment horizontal="right" vertical="top"/>
    </xf>
    <xf numFmtId="1" fontId="2" fillId="2" borderId="10" xfId="5" applyNumberFormat="1" applyFont="1" applyFill="1" applyBorder="1" applyAlignment="1">
      <alignment horizontal="right" vertical="top"/>
    </xf>
    <xf numFmtId="3" fontId="2" fillId="2" borderId="10" xfId="4" applyNumberFormat="1" applyFont="1" applyFill="1" applyBorder="1" applyAlignment="1">
      <alignment horizontal="right" vertical="top"/>
    </xf>
    <xf numFmtId="1" fontId="2" fillId="2" borderId="1" xfId="4" applyNumberFormat="1" applyFont="1" applyFill="1" applyBorder="1" applyAlignment="1">
      <alignment horizontal="right" vertical="top"/>
    </xf>
    <xf numFmtId="0" fontId="2" fillId="11" borderId="1" xfId="4" applyNumberFormat="1" applyFont="1" applyFill="1" applyBorder="1" applyAlignment="1">
      <alignment horizontal="right" vertical="top"/>
    </xf>
    <xf numFmtId="3" fontId="4" fillId="11" borderId="18" xfId="4" applyNumberFormat="1" applyFont="1" applyFill="1" applyBorder="1" applyAlignment="1">
      <alignment horizontal="right" vertical="top"/>
    </xf>
    <xf numFmtId="0" fontId="4" fillId="4" borderId="3" xfId="4" applyNumberFormat="1" applyFont="1" applyFill="1" applyBorder="1" applyAlignment="1">
      <alignment vertical="top" wrapText="1"/>
    </xf>
    <xf numFmtId="0" fontId="4" fillId="4" borderId="5" xfId="4" applyNumberFormat="1" applyFont="1" applyFill="1" applyBorder="1" applyAlignment="1">
      <alignment vertical="top" wrapText="1"/>
    </xf>
    <xf numFmtId="0" fontId="2" fillId="4" borderId="13" xfId="5" applyNumberFormat="1" applyFont="1" applyFill="1" applyBorder="1" applyAlignment="1">
      <alignment vertical="top"/>
    </xf>
    <xf numFmtId="0" fontId="2" fillId="4" borderId="13" xfId="4" applyNumberFormat="1" applyFont="1" applyFill="1" applyBorder="1" applyAlignment="1">
      <alignment vertical="top"/>
    </xf>
    <xf numFmtId="0" fontId="2" fillId="4" borderId="18" xfId="5" applyNumberFormat="1" applyFont="1" applyFill="1" applyBorder="1" applyAlignment="1">
      <alignment vertical="top"/>
    </xf>
    <xf numFmtId="0" fontId="2" fillId="4" borderId="18" xfId="4" applyNumberFormat="1" applyFont="1" applyFill="1" applyBorder="1" applyAlignment="1">
      <alignment vertical="top"/>
    </xf>
    <xf numFmtId="1" fontId="2" fillId="4" borderId="10" xfId="5" applyNumberFormat="1" applyFont="1" applyFill="1" applyBorder="1" applyAlignment="1">
      <alignment horizontal="right" vertical="top"/>
    </xf>
    <xf numFmtId="3" fontId="2" fillId="4" borderId="10" xfId="4" applyNumberFormat="1" applyFont="1" applyFill="1" applyBorder="1" applyAlignment="1">
      <alignment horizontal="right" vertical="top"/>
    </xf>
    <xf numFmtId="1" fontId="2" fillId="4" borderId="1" xfId="5" applyNumberFormat="1" applyFont="1" applyFill="1" applyBorder="1" applyAlignment="1">
      <alignment horizontal="right" vertical="top"/>
    </xf>
    <xf numFmtId="3" fontId="2" fillId="4" borderId="1" xfId="4" applyNumberFormat="1" applyFont="1" applyFill="1" applyBorder="1" applyAlignment="1">
      <alignment horizontal="right" vertical="top"/>
    </xf>
    <xf numFmtId="0" fontId="2" fillId="4" borderId="1" xfId="5" applyNumberFormat="1" applyFont="1" applyFill="1" applyBorder="1" applyAlignment="1">
      <alignment vertical="top"/>
    </xf>
    <xf numFmtId="4" fontId="2" fillId="4" borderId="1" xfId="4" applyNumberFormat="1" applyFont="1" applyFill="1" applyBorder="1" applyAlignment="1">
      <alignment horizontal="right" vertical="top"/>
    </xf>
    <xf numFmtId="164" fontId="2" fillId="4" borderId="1" xfId="4" applyNumberFormat="1" applyFont="1" applyFill="1" applyBorder="1" applyAlignment="1">
      <alignment horizontal="right" vertical="top"/>
    </xf>
    <xf numFmtId="1" fontId="4" fillId="4" borderId="18" xfId="5" applyNumberFormat="1" applyFont="1" applyFill="1" applyBorder="1" applyAlignment="1">
      <alignment horizontal="right" vertical="top"/>
    </xf>
    <xf numFmtId="4" fontId="4" fillId="4" borderId="18" xfId="4" applyNumberFormat="1" applyFont="1" applyFill="1" applyBorder="1" applyAlignment="1">
      <alignment horizontal="right" vertical="top"/>
    </xf>
    <xf numFmtId="0" fontId="4" fillId="13" borderId="3" xfId="4" applyNumberFormat="1" applyFont="1" applyFill="1" applyBorder="1" applyAlignment="1">
      <alignment vertical="top" wrapText="1"/>
    </xf>
    <xf numFmtId="0" fontId="4" fillId="13" borderId="5" xfId="4" applyNumberFormat="1" applyFont="1" applyFill="1" applyBorder="1" applyAlignment="1">
      <alignment vertical="top" wrapText="1"/>
    </xf>
    <xf numFmtId="0" fontId="2" fillId="13" borderId="13" xfId="5" applyNumberFormat="1" applyFont="1" applyFill="1" applyBorder="1" applyAlignment="1">
      <alignment vertical="top"/>
    </xf>
    <xf numFmtId="0" fontId="2" fillId="13" borderId="18" xfId="5" applyNumberFormat="1" applyFont="1" applyFill="1" applyBorder="1" applyAlignment="1">
      <alignment vertical="top"/>
    </xf>
    <xf numFmtId="0" fontId="2" fillId="13" borderId="10" xfId="5" applyNumberFormat="1" applyFont="1" applyFill="1" applyBorder="1" applyAlignment="1">
      <alignment vertical="top"/>
    </xf>
    <xf numFmtId="0" fontId="2" fillId="13" borderId="1" xfId="5" applyNumberFormat="1" applyFont="1" applyFill="1" applyBorder="1" applyAlignment="1">
      <alignment vertical="top"/>
    </xf>
    <xf numFmtId="1" fontId="2" fillId="13" borderId="1" xfId="5" applyNumberFormat="1" applyFont="1" applyFill="1" applyBorder="1" applyAlignment="1">
      <alignment horizontal="right" vertical="top"/>
    </xf>
    <xf numFmtId="1" fontId="4" fillId="13" borderId="18" xfId="5" applyNumberFormat="1" applyFont="1" applyFill="1" applyBorder="1" applyAlignment="1">
      <alignment horizontal="right" vertical="top"/>
    </xf>
    <xf numFmtId="164" fontId="2" fillId="13" borderId="13" xfId="4" applyNumberFormat="1" applyFont="1" applyFill="1" applyBorder="1" applyAlignment="1">
      <alignment horizontal="right" vertical="top"/>
    </xf>
    <xf numFmtId="4" fontId="2" fillId="13" borderId="18" xfId="4" applyNumberFormat="1" applyFont="1" applyFill="1" applyBorder="1" applyAlignment="1">
      <alignment horizontal="right" vertical="top"/>
    </xf>
    <xf numFmtId="4" fontId="2" fillId="13" borderId="10" xfId="4" applyNumberFormat="1" applyFont="1" applyFill="1" applyBorder="1" applyAlignment="1">
      <alignment horizontal="right" vertical="top"/>
    </xf>
    <xf numFmtId="4" fontId="2" fillId="13" borderId="1" xfId="4" applyNumberFormat="1" applyFont="1" applyFill="1" applyBorder="1" applyAlignment="1">
      <alignment horizontal="right" vertical="top"/>
    </xf>
    <xf numFmtId="164" fontId="2" fillId="13" borderId="1" xfId="4" applyNumberFormat="1" applyFont="1" applyFill="1" applyBorder="1" applyAlignment="1">
      <alignment horizontal="right" vertical="top"/>
    </xf>
    <xf numFmtId="3" fontId="2" fillId="13" borderId="1" xfId="4" applyNumberFormat="1" applyFont="1" applyFill="1" applyBorder="1" applyAlignment="1">
      <alignment horizontal="right" vertical="top"/>
    </xf>
    <xf numFmtId="4" fontId="4" fillId="13" borderId="18" xfId="4" applyNumberFormat="1" applyFont="1" applyFill="1" applyBorder="1" applyAlignment="1">
      <alignment horizontal="right" vertical="top"/>
    </xf>
    <xf numFmtId="0" fontId="0" fillId="5" borderId="22" xfId="0" applyFill="1" applyBorder="1" applyAlignment="1">
      <alignment horizontal="center" vertical="center" wrapText="1"/>
    </xf>
    <xf numFmtId="0" fontId="4" fillId="14" borderId="3" xfId="4" applyNumberFormat="1" applyFont="1" applyFill="1" applyBorder="1" applyAlignment="1">
      <alignment vertical="top" wrapText="1"/>
    </xf>
    <xf numFmtId="0" fontId="4" fillId="14" borderId="5" xfId="4" applyNumberFormat="1" applyFont="1" applyFill="1" applyBorder="1" applyAlignment="1">
      <alignment vertical="top" wrapText="1"/>
    </xf>
    <xf numFmtId="0" fontId="2" fillId="14" borderId="13" xfId="5" applyNumberFormat="1" applyFont="1" applyFill="1" applyBorder="1" applyAlignment="1">
      <alignment vertical="top"/>
    </xf>
    <xf numFmtId="164" fontId="2" fillId="14" borderId="13" xfId="4" applyNumberFormat="1" applyFont="1" applyFill="1" applyBorder="1" applyAlignment="1">
      <alignment horizontal="right" vertical="top"/>
    </xf>
    <xf numFmtId="0" fontId="2" fillId="14" borderId="18" xfId="5" applyNumberFormat="1" applyFont="1" applyFill="1" applyBorder="1" applyAlignment="1">
      <alignment vertical="top"/>
    </xf>
    <xf numFmtId="4" fontId="2" fillId="14" borderId="18" xfId="4" applyNumberFormat="1" applyFont="1" applyFill="1" applyBorder="1" applyAlignment="1">
      <alignment horizontal="right" vertical="top"/>
    </xf>
    <xf numFmtId="0" fontId="2" fillId="14" borderId="10" xfId="5" applyNumberFormat="1" applyFont="1" applyFill="1" applyBorder="1" applyAlignment="1">
      <alignment vertical="top"/>
    </xf>
    <xf numFmtId="164" fontId="2" fillId="14" borderId="10" xfId="4" applyNumberFormat="1" applyFont="1" applyFill="1" applyBorder="1" applyAlignment="1">
      <alignment horizontal="right" vertical="top"/>
    </xf>
    <xf numFmtId="1" fontId="2" fillId="14" borderId="1" xfId="5" applyNumberFormat="1" applyFont="1" applyFill="1" applyBorder="1" applyAlignment="1">
      <alignment horizontal="right" vertical="top"/>
    </xf>
    <xf numFmtId="4" fontId="2" fillId="14" borderId="1" xfId="4" applyNumberFormat="1" applyFont="1" applyFill="1" applyBorder="1" applyAlignment="1">
      <alignment horizontal="right" vertical="top"/>
    </xf>
    <xf numFmtId="0" fontId="2" fillId="14" borderId="1" xfId="5" applyNumberFormat="1" applyFont="1" applyFill="1" applyBorder="1" applyAlignment="1">
      <alignment vertical="top"/>
    </xf>
    <xf numFmtId="3" fontId="2" fillId="14" borderId="1" xfId="4" applyNumberFormat="1" applyFont="1" applyFill="1" applyBorder="1" applyAlignment="1">
      <alignment horizontal="right" vertical="top"/>
    </xf>
    <xf numFmtId="164" fontId="2" fillId="14" borderId="1" xfId="4" applyNumberFormat="1" applyFont="1" applyFill="1" applyBorder="1" applyAlignment="1">
      <alignment horizontal="right" vertical="top"/>
    </xf>
    <xf numFmtId="1" fontId="4" fillId="14" borderId="18" xfId="5" applyNumberFormat="1" applyFont="1" applyFill="1" applyBorder="1" applyAlignment="1">
      <alignment horizontal="right" vertical="top"/>
    </xf>
    <xf numFmtId="4" fontId="4" fillId="14" borderId="18" xfId="4" applyNumberFormat="1" applyFont="1" applyFill="1" applyBorder="1" applyAlignment="1">
      <alignment horizontal="right" vertical="top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7" borderId="32" xfId="3" applyNumberFormat="1" applyFont="1" applyFill="1" applyBorder="1" applyAlignment="1">
      <alignment horizontal="center" vertical="center" wrapText="1"/>
    </xf>
    <xf numFmtId="0" fontId="4" fillId="7" borderId="25" xfId="3" applyNumberFormat="1" applyFont="1" applyFill="1" applyBorder="1" applyAlignment="1">
      <alignment horizontal="center" vertical="center" wrapText="1"/>
    </xf>
    <xf numFmtId="0" fontId="4" fillId="7" borderId="11" xfId="4" applyNumberFormat="1" applyFont="1" applyFill="1" applyBorder="1" applyAlignment="1">
      <alignment horizontal="center" vertical="center" wrapText="1"/>
    </xf>
    <xf numFmtId="0" fontId="4" fillId="5" borderId="11" xfId="4" applyNumberFormat="1" applyFont="1" applyFill="1" applyBorder="1" applyAlignment="1">
      <alignment horizontal="center" vertical="center" wrapText="1"/>
    </xf>
    <xf numFmtId="0" fontId="4" fillId="10" borderId="11" xfId="4" applyNumberFormat="1" applyFont="1" applyFill="1" applyBorder="1" applyAlignment="1">
      <alignment horizontal="center" vertical="center" wrapText="1"/>
    </xf>
    <xf numFmtId="0" fontId="4" fillId="9" borderId="11" xfId="4" applyNumberFormat="1" applyFont="1" applyFill="1" applyBorder="1" applyAlignment="1">
      <alignment horizontal="center" vertical="center" wrapText="1"/>
    </xf>
    <xf numFmtId="0" fontId="4" fillId="12" borderId="11" xfId="4" applyNumberFormat="1" applyFont="1" applyFill="1" applyBorder="1" applyAlignment="1">
      <alignment horizontal="center" vertical="center" wrapText="1"/>
    </xf>
    <xf numFmtId="0" fontId="4" fillId="6" borderId="11" xfId="4" applyNumberFormat="1" applyFont="1" applyFill="1" applyBorder="1" applyAlignment="1">
      <alignment horizontal="center" vertical="center" wrapText="1"/>
    </xf>
    <xf numFmtId="0" fontId="4" fillId="14" borderId="11" xfId="4" applyNumberFormat="1" applyFont="1" applyFill="1" applyBorder="1" applyAlignment="1">
      <alignment horizontal="center" vertical="center" wrapText="1"/>
    </xf>
    <xf numFmtId="0" fontId="4" fillId="2" borderId="11" xfId="4" applyNumberFormat="1" applyFont="1" applyFill="1" applyBorder="1" applyAlignment="1">
      <alignment horizontal="center" vertical="center" wrapText="1"/>
    </xf>
    <xf numFmtId="0" fontId="4" fillId="11" borderId="11" xfId="4" applyNumberFormat="1" applyFont="1" applyFill="1" applyBorder="1" applyAlignment="1">
      <alignment horizontal="center" vertical="center" wrapText="1"/>
    </xf>
    <xf numFmtId="0" fontId="4" fillId="4" borderId="11" xfId="4" applyNumberFormat="1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wrapText="1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1" fontId="0" fillId="9" borderId="41" xfId="0" applyNumberFormat="1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4" fillId="13" borderId="11" xfId="4" applyNumberFormat="1" applyFont="1" applyFill="1" applyBorder="1" applyAlignment="1">
      <alignment horizontal="center" vertical="center" wrapText="1"/>
    </xf>
    <xf numFmtId="0" fontId="4" fillId="8" borderId="12" xfId="3" applyNumberFormat="1" applyFont="1" applyFill="1" applyBorder="1" applyAlignment="1">
      <alignment horizontal="center" vertical="center" wrapText="1"/>
    </xf>
    <xf numFmtId="0" fontId="4" fillId="8" borderId="33" xfId="3" applyNumberFormat="1" applyFont="1" applyFill="1" applyBorder="1" applyAlignment="1">
      <alignment horizontal="center" vertical="center"/>
    </xf>
    <xf numFmtId="10" fontId="4" fillId="6" borderId="44" xfId="3" applyNumberFormat="1" applyFont="1" applyFill="1" applyBorder="1" applyAlignment="1">
      <alignment horizontal="center" vertical="center" wrapText="1"/>
    </xf>
    <xf numFmtId="10" fontId="4" fillId="6" borderId="45" xfId="3" applyNumberFormat="1" applyFont="1" applyFill="1" applyBorder="1" applyAlignment="1">
      <alignment horizontal="center" vertical="center" wrapText="1"/>
    </xf>
    <xf numFmtId="0" fontId="4" fillId="4" borderId="46" xfId="3" applyNumberFormat="1" applyFont="1" applyFill="1" applyBorder="1" applyAlignment="1">
      <alignment horizontal="center" vertical="center" wrapText="1"/>
    </xf>
    <xf numFmtId="0" fontId="4" fillId="4" borderId="47" xfId="3" applyNumberFormat="1" applyFont="1" applyFill="1" applyBorder="1" applyAlignment="1">
      <alignment horizontal="center" vertical="center" wrapText="1"/>
    </xf>
    <xf numFmtId="0" fontId="4" fillId="6" borderId="46" xfId="3" applyNumberFormat="1" applyFont="1" applyFill="1" applyBorder="1" applyAlignment="1">
      <alignment horizontal="center" vertical="center" wrapText="1"/>
    </xf>
    <xf numFmtId="0" fontId="4" fillId="6" borderId="47" xfId="3" applyNumberFormat="1" applyFont="1" applyFill="1" applyBorder="1" applyAlignment="1">
      <alignment horizontal="center" vertical="center" wrapText="1"/>
    </xf>
    <xf numFmtId="0" fontId="4" fillId="8" borderId="5" xfId="3" applyNumberFormat="1" applyFont="1" applyFill="1" applyBorder="1" applyAlignment="1">
      <alignment horizontal="center" vertical="center" wrapText="1"/>
    </xf>
    <xf numFmtId="0" fontId="4" fillId="8" borderId="47" xfId="3" applyNumberFormat="1" applyFont="1" applyFill="1" applyBorder="1" applyAlignment="1">
      <alignment horizontal="center" vertical="center" wrapText="1"/>
    </xf>
    <xf numFmtId="10" fontId="4" fillId="4" borderId="44" xfId="3" applyNumberFormat="1" applyFont="1" applyFill="1" applyBorder="1" applyAlignment="1">
      <alignment horizontal="center" vertical="center" wrapText="1"/>
    </xf>
    <xf numFmtId="10" fontId="4" fillId="4" borderId="45" xfId="3" applyNumberFormat="1" applyFont="1" applyFill="1" applyBorder="1" applyAlignment="1">
      <alignment horizontal="center" vertical="center" wrapText="1"/>
    </xf>
    <xf numFmtId="10" fontId="4" fillId="5" borderId="44" xfId="3" applyNumberFormat="1" applyFont="1" applyFill="1" applyBorder="1" applyAlignment="1">
      <alignment horizontal="center" vertical="center" wrapText="1"/>
    </xf>
    <xf numFmtId="10" fontId="4" fillId="5" borderId="45" xfId="3" applyNumberFormat="1" applyFont="1" applyFill="1" applyBorder="1" applyAlignment="1">
      <alignment horizontal="center" vertical="center" wrapText="1"/>
    </xf>
    <xf numFmtId="10" fontId="0" fillId="5" borderId="18" xfId="0" applyNumberFormat="1" applyFill="1" applyBorder="1"/>
    <xf numFmtId="10" fontId="0" fillId="14" borderId="10" xfId="0" applyNumberFormat="1" applyFill="1" applyBorder="1"/>
    <xf numFmtId="10" fontId="0" fillId="14" borderId="1" xfId="0" applyNumberFormat="1" applyFill="1" applyBorder="1"/>
    <xf numFmtId="10" fontId="0" fillId="14" borderId="18" xfId="0" applyNumberFormat="1" applyFill="1" applyBorder="1"/>
    <xf numFmtId="10" fontId="0" fillId="0" borderId="39" xfId="0" applyNumberFormat="1" applyFill="1" applyBorder="1"/>
    <xf numFmtId="10" fontId="0" fillId="0" borderId="19" xfId="0" applyNumberFormat="1" applyFill="1" applyBorder="1"/>
    <xf numFmtId="10" fontId="0" fillId="0" borderId="40" xfId="0" applyNumberFormat="1" applyFill="1" applyBorder="1"/>
    <xf numFmtId="10" fontId="0" fillId="0" borderId="20" xfId="0" applyNumberFormat="1" applyFill="1" applyBorder="1"/>
  </cellXfs>
  <cellStyles count="6">
    <cellStyle name="Денежный" xfId="1" builtinId="4"/>
    <cellStyle name="Обычный" xfId="0" builtinId="0"/>
    <cellStyle name="Обычный_Декабрь" xfId="4"/>
    <cellStyle name="Обычный_Конверсия 1 12 - 10 12" xfId="5"/>
    <cellStyle name="Обычный_Лист1" xfId="2"/>
    <cellStyle name="Обычный_План Декабрь" xfId="3"/>
  </cellStyles>
  <dxfs count="0"/>
  <tableStyles count="0" defaultTableStyle="TableStyleMedium2" defaultPivotStyle="PivotStyleLight16"/>
  <colors>
    <mruColors>
      <color rgb="FF3DB55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Normal="100" workbookViewId="0">
      <selection activeCell="M17" sqref="M17"/>
    </sheetView>
  </sheetViews>
  <sheetFormatPr defaultColWidth="8.85546875" defaultRowHeight="15" x14ac:dyDescent="0.25"/>
  <cols>
    <col min="1" max="1" width="17.42578125" customWidth="1"/>
    <col min="2" max="2" width="12.140625" customWidth="1"/>
    <col min="3" max="3" width="11.28515625" customWidth="1"/>
    <col min="4" max="4" width="10.42578125" bestFit="1" customWidth="1"/>
    <col min="5" max="5" width="18.42578125" customWidth="1"/>
    <col min="6" max="6" width="15.7109375" customWidth="1"/>
    <col min="7" max="7" width="13.42578125" customWidth="1"/>
    <col min="8" max="8" width="14.28515625" customWidth="1"/>
    <col min="9" max="9" width="11.42578125" bestFit="1" customWidth="1"/>
    <col min="10" max="10" width="15.28515625" customWidth="1"/>
    <col min="11" max="11" width="21.7109375" customWidth="1"/>
    <col min="12" max="12" width="16.140625" customWidth="1"/>
    <col min="13" max="13" width="14.42578125" bestFit="1" customWidth="1"/>
    <col min="14" max="14" width="26.28515625" customWidth="1"/>
    <col min="15" max="15" width="42.140625" hidden="1" customWidth="1"/>
    <col min="16" max="16" width="38" hidden="1" customWidth="1"/>
    <col min="17" max="17" width="14" hidden="1" customWidth="1"/>
    <col min="18" max="18" width="17.28515625" customWidth="1"/>
    <col min="19" max="19" width="12.42578125" bestFit="1" customWidth="1"/>
    <col min="23" max="23" width="11.42578125" bestFit="1" customWidth="1"/>
    <col min="27" max="27" width="10.7109375" bestFit="1" customWidth="1"/>
    <col min="30" max="30" width="7.28515625" bestFit="1" customWidth="1"/>
    <col min="33" max="33" width="12.42578125" bestFit="1" customWidth="1"/>
    <col min="35" max="35" width="13.42578125" bestFit="1" customWidth="1"/>
  </cols>
  <sheetData>
    <row r="1" spans="1:17" ht="42.75" customHeight="1" x14ac:dyDescent="0.25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9" t="s">
        <v>22</v>
      </c>
      <c r="J1" s="8" t="s">
        <v>21</v>
      </c>
      <c r="K1" s="10"/>
      <c r="L1" s="8" t="s">
        <v>23</v>
      </c>
      <c r="M1" s="8" t="s">
        <v>39</v>
      </c>
      <c r="N1" s="8" t="s">
        <v>58</v>
      </c>
      <c r="O1" s="8" t="s">
        <v>26</v>
      </c>
      <c r="P1" s="8" t="s">
        <v>24</v>
      </c>
      <c r="Q1" s="8" t="s">
        <v>27</v>
      </c>
    </row>
    <row r="2" spans="1:17" x14ac:dyDescent="0.25">
      <c r="A2" s="16" t="s">
        <v>6</v>
      </c>
      <c r="B2" s="4"/>
      <c r="C2" s="29"/>
      <c r="D2" s="29"/>
      <c r="E2" s="32">
        <v>18150.2</v>
      </c>
      <c r="F2" s="31">
        <v>56375.61</v>
      </c>
      <c r="G2" s="29"/>
      <c r="H2" s="32">
        <v>91210.7</v>
      </c>
      <c r="I2" s="32">
        <v>92679.4</v>
      </c>
      <c r="J2" s="32">
        <v>41109.300000000003</v>
      </c>
      <c r="K2" s="11"/>
      <c r="L2" s="6">
        <f t="shared" ref="L2:L14" si="0">SUM(F2:J2)</f>
        <v>281375.01</v>
      </c>
      <c r="M2" s="28">
        <v>800000</v>
      </c>
      <c r="N2" s="7">
        <f t="shared" ref="N2:N14" si="1">L2/M2</f>
        <v>0.3517187625</v>
      </c>
      <c r="O2" s="20" t="s">
        <v>25</v>
      </c>
      <c r="P2" s="21">
        <v>0.54</v>
      </c>
      <c r="Q2" s="12"/>
    </row>
    <row r="3" spans="1:17" x14ac:dyDescent="0.25">
      <c r="A3" s="16" t="s">
        <v>5</v>
      </c>
      <c r="B3" s="4"/>
      <c r="C3" s="29"/>
      <c r="D3" s="29"/>
      <c r="E3" s="29"/>
      <c r="F3" s="31">
        <v>58379.05</v>
      </c>
      <c r="G3" s="29"/>
      <c r="H3" s="32">
        <v>25994.2</v>
      </c>
      <c r="I3" s="31">
        <v>40128.550000000003</v>
      </c>
      <c r="J3" s="31">
        <v>12100.42</v>
      </c>
      <c r="K3" s="11"/>
      <c r="L3" s="6">
        <f t="shared" si="0"/>
        <v>136602.22</v>
      </c>
      <c r="M3" s="28">
        <v>1200000</v>
      </c>
      <c r="N3" s="7">
        <f t="shared" si="1"/>
        <v>0.11383518333333334</v>
      </c>
      <c r="O3" s="20" t="s">
        <v>25</v>
      </c>
      <c r="P3" s="21">
        <v>0.49</v>
      </c>
      <c r="Q3" s="12"/>
    </row>
    <row r="4" spans="1:17" x14ac:dyDescent="0.25">
      <c r="A4" s="16" t="s">
        <v>10</v>
      </c>
      <c r="B4" s="4"/>
      <c r="C4" s="30">
        <v>1620</v>
      </c>
      <c r="D4" s="30">
        <v>70188</v>
      </c>
      <c r="E4" s="29"/>
      <c r="F4" s="32">
        <v>39350.5</v>
      </c>
      <c r="G4" s="31">
        <v>90169.25</v>
      </c>
      <c r="H4" s="29"/>
      <c r="I4" s="32">
        <v>188443.1</v>
      </c>
      <c r="J4" s="31">
        <v>101107.75</v>
      </c>
      <c r="K4" s="11"/>
      <c r="L4" s="6">
        <f t="shared" si="0"/>
        <v>419070.6</v>
      </c>
      <c r="M4" s="28">
        <v>1500000</v>
      </c>
      <c r="N4" s="7">
        <f t="shared" si="1"/>
        <v>0.27938039999999997</v>
      </c>
      <c r="O4" s="22">
        <f>R4-D4-E4</f>
        <v>-70188</v>
      </c>
      <c r="P4" s="21">
        <v>0.18</v>
      </c>
      <c r="Q4" s="12">
        <f>M4-L4</f>
        <v>1080929.3999999999</v>
      </c>
    </row>
    <row r="5" spans="1:17" x14ac:dyDescent="0.25">
      <c r="A5" s="16" t="s">
        <v>3</v>
      </c>
      <c r="B5" s="4"/>
      <c r="C5" s="29"/>
      <c r="D5" s="31">
        <v>223067.65</v>
      </c>
      <c r="E5" s="30">
        <v>83453</v>
      </c>
      <c r="F5" s="31">
        <v>65490.15</v>
      </c>
      <c r="G5" s="32">
        <v>83392.5</v>
      </c>
      <c r="H5" s="32">
        <v>83220.3</v>
      </c>
      <c r="I5" s="31">
        <v>98254.35</v>
      </c>
      <c r="J5" s="31">
        <v>25535.15</v>
      </c>
      <c r="K5" s="11"/>
      <c r="L5" s="6">
        <f t="shared" si="0"/>
        <v>355892.45000000007</v>
      </c>
      <c r="M5" s="28">
        <v>2850000</v>
      </c>
      <c r="N5" s="7">
        <f t="shared" si="1"/>
        <v>0.12487454385964915</v>
      </c>
      <c r="O5" s="20" t="s">
        <v>25</v>
      </c>
      <c r="P5" s="21">
        <v>0.38</v>
      </c>
      <c r="Q5" s="12"/>
    </row>
    <row r="6" spans="1:17" x14ac:dyDescent="0.25">
      <c r="A6" s="16" t="s">
        <v>8</v>
      </c>
      <c r="B6" s="4"/>
      <c r="C6" s="29"/>
      <c r="D6" s="31">
        <v>180547.38</v>
      </c>
      <c r="E6" s="30">
        <v>11250</v>
      </c>
      <c r="F6" s="31">
        <v>137564.76</v>
      </c>
      <c r="G6" s="31">
        <v>76409.490000000005</v>
      </c>
      <c r="H6" s="29"/>
      <c r="I6" s="31">
        <v>312527.25</v>
      </c>
      <c r="J6" s="32">
        <v>27799.1</v>
      </c>
      <c r="K6" s="11"/>
      <c r="L6" s="6">
        <f t="shared" si="0"/>
        <v>554300.6</v>
      </c>
      <c r="M6" s="28">
        <v>2700000</v>
      </c>
      <c r="N6" s="7">
        <f t="shared" si="1"/>
        <v>0.20529651851851852</v>
      </c>
      <c r="O6" s="22">
        <f>R6-D6-E6</f>
        <v>-191797.38</v>
      </c>
      <c r="P6" s="21">
        <v>0.32</v>
      </c>
      <c r="Q6" s="12">
        <f>M6-L6</f>
        <v>2145699.4</v>
      </c>
    </row>
    <row r="7" spans="1:17" x14ac:dyDescent="0.25">
      <c r="A7" s="16" t="s">
        <v>7</v>
      </c>
      <c r="B7" s="4"/>
      <c r="C7" s="29"/>
      <c r="D7" s="31">
        <v>267850.58</v>
      </c>
      <c r="E7" s="30">
        <v>20666</v>
      </c>
      <c r="F7" s="31">
        <v>121504.84</v>
      </c>
      <c r="G7" s="31">
        <v>139670.54</v>
      </c>
      <c r="H7" s="30">
        <v>9000</v>
      </c>
      <c r="I7" s="31">
        <v>265977.38</v>
      </c>
      <c r="J7" s="30">
        <v>74501</v>
      </c>
      <c r="K7" s="11"/>
      <c r="L7" s="6">
        <f t="shared" si="0"/>
        <v>610653.76</v>
      </c>
      <c r="M7" s="28">
        <v>2750000</v>
      </c>
      <c r="N7" s="7">
        <f t="shared" si="1"/>
        <v>0.22205591272727274</v>
      </c>
      <c r="O7" s="22">
        <f>R7-D7-E7</f>
        <v>-288516.58</v>
      </c>
      <c r="P7" s="21">
        <v>0.37</v>
      </c>
      <c r="Q7" s="12">
        <f>M7-L7</f>
        <v>2139346.2400000002</v>
      </c>
    </row>
    <row r="8" spans="1:17" x14ac:dyDescent="0.25">
      <c r="A8" s="23" t="s">
        <v>2</v>
      </c>
      <c r="B8" s="24"/>
      <c r="C8" s="30">
        <v>2319</v>
      </c>
      <c r="D8" s="31">
        <v>510736.28</v>
      </c>
      <c r="E8" s="31">
        <v>24989.22</v>
      </c>
      <c r="F8" s="31">
        <v>117355.35</v>
      </c>
      <c r="G8" s="31">
        <v>130341.51</v>
      </c>
      <c r="H8" s="32">
        <v>14960.1</v>
      </c>
      <c r="I8" s="31">
        <v>163690.85</v>
      </c>
      <c r="J8" s="31">
        <v>144394.54999999999</v>
      </c>
      <c r="K8" s="25"/>
      <c r="L8" s="26">
        <f t="shared" si="0"/>
        <v>570742.35999999987</v>
      </c>
      <c r="M8" s="28">
        <v>3700000</v>
      </c>
      <c r="N8" s="27">
        <f t="shared" si="1"/>
        <v>0.15425469189189187</v>
      </c>
      <c r="O8" s="22">
        <f>R8-D8-E8</f>
        <v>-535725.5</v>
      </c>
      <c r="P8" s="21">
        <v>0.35</v>
      </c>
      <c r="Q8" s="12">
        <f>M8-L8</f>
        <v>3129257.64</v>
      </c>
    </row>
    <row r="9" spans="1:17" x14ac:dyDescent="0.25">
      <c r="A9" s="16" t="s">
        <v>1</v>
      </c>
      <c r="B9" s="4"/>
      <c r="C9" s="30">
        <v>6872</v>
      </c>
      <c r="D9" s="31">
        <v>246414.62</v>
      </c>
      <c r="E9" s="31">
        <v>509570.35</v>
      </c>
      <c r="F9" s="32">
        <v>603732.5</v>
      </c>
      <c r="G9" s="31">
        <v>95559.26</v>
      </c>
      <c r="H9" s="29"/>
      <c r="I9" s="30">
        <v>904984</v>
      </c>
      <c r="J9" s="30">
        <v>234706</v>
      </c>
      <c r="K9" s="11"/>
      <c r="L9" s="6">
        <f t="shared" si="0"/>
        <v>1838981.76</v>
      </c>
      <c r="M9" s="28">
        <v>4000000</v>
      </c>
      <c r="N9" s="7">
        <f>L9/M9</f>
        <v>0.45974544000000001</v>
      </c>
      <c r="O9" s="20" t="s">
        <v>25</v>
      </c>
      <c r="P9" s="21">
        <v>0.33</v>
      </c>
      <c r="Q9" s="12"/>
    </row>
    <row r="10" spans="1:17" x14ac:dyDescent="0.25">
      <c r="A10" s="16" t="s">
        <v>11</v>
      </c>
      <c r="B10" s="4"/>
      <c r="C10" s="29"/>
      <c r="D10" s="30">
        <v>332732</v>
      </c>
      <c r="E10" s="31">
        <v>77731.55</v>
      </c>
      <c r="F10" s="30">
        <v>96825</v>
      </c>
      <c r="G10" s="30">
        <v>47278</v>
      </c>
      <c r="H10" s="30">
        <v>10491</v>
      </c>
      <c r="I10" s="31">
        <v>219056.73</v>
      </c>
      <c r="J10" s="32">
        <v>36604.699999999997</v>
      </c>
      <c r="K10" s="11"/>
      <c r="L10" s="6">
        <f t="shared" si="0"/>
        <v>410255.43</v>
      </c>
      <c r="M10" s="28">
        <v>2400000</v>
      </c>
      <c r="N10" s="17">
        <f t="shared" si="1"/>
        <v>0.17093976250000001</v>
      </c>
      <c r="O10" s="22">
        <f>R10-D10-E10</f>
        <v>-410463.55</v>
      </c>
      <c r="P10" s="21">
        <v>0.32</v>
      </c>
      <c r="Q10" s="12">
        <f>M10-L10</f>
        <v>1989744.57</v>
      </c>
    </row>
    <row r="11" spans="1:17" x14ac:dyDescent="0.25">
      <c r="A11" s="16" t="s">
        <v>0</v>
      </c>
      <c r="B11" s="5"/>
      <c r="C11" s="29"/>
      <c r="D11" s="32">
        <v>1539129.2</v>
      </c>
      <c r="E11" s="29"/>
      <c r="F11" s="31">
        <v>334205.46999999997</v>
      </c>
      <c r="G11" s="31">
        <v>66395.75</v>
      </c>
      <c r="H11" s="30">
        <v>8760</v>
      </c>
      <c r="I11" s="31">
        <v>317256.27</v>
      </c>
      <c r="J11" s="31">
        <v>118549.66</v>
      </c>
      <c r="K11" s="11"/>
      <c r="L11" s="6">
        <f t="shared" si="0"/>
        <v>845167.15</v>
      </c>
      <c r="M11" s="28">
        <v>4000000</v>
      </c>
      <c r="N11" s="7">
        <f t="shared" si="1"/>
        <v>0.21129178749999999</v>
      </c>
      <c r="O11" s="20" t="s">
        <v>25</v>
      </c>
      <c r="P11" s="21">
        <v>0.43</v>
      </c>
      <c r="Q11" s="12">
        <f>M11-L11</f>
        <v>3154832.85</v>
      </c>
    </row>
    <row r="12" spans="1:17" x14ac:dyDescent="0.25">
      <c r="A12" s="16" t="s">
        <v>12</v>
      </c>
      <c r="B12" s="4"/>
      <c r="C12" s="29"/>
      <c r="D12" s="30">
        <v>289984</v>
      </c>
      <c r="E12" s="31">
        <v>488063.28</v>
      </c>
      <c r="F12" s="31">
        <v>403957.22</v>
      </c>
      <c r="G12" s="30">
        <v>29972</v>
      </c>
      <c r="H12" s="30">
        <v>12635</v>
      </c>
      <c r="I12" s="31">
        <v>117330.26</v>
      </c>
      <c r="J12" s="30">
        <v>40845</v>
      </c>
      <c r="K12" s="11"/>
      <c r="L12" s="6">
        <f t="shared" si="0"/>
        <v>604739.48</v>
      </c>
      <c r="M12" s="28">
        <v>2700000</v>
      </c>
      <c r="N12" s="7">
        <f t="shared" si="1"/>
        <v>0.22397758518518518</v>
      </c>
      <c r="O12" s="22"/>
      <c r="P12" s="21">
        <v>0.39</v>
      </c>
      <c r="Q12" s="12">
        <f>M12-L12</f>
        <v>2095260.52</v>
      </c>
    </row>
    <row r="13" spans="1:17" x14ac:dyDescent="0.25">
      <c r="A13" s="16" t="s">
        <v>9</v>
      </c>
      <c r="B13" s="4"/>
      <c r="C13" s="30">
        <v>2064</v>
      </c>
      <c r="D13" s="30">
        <v>213095</v>
      </c>
      <c r="E13" s="31">
        <v>46470.75</v>
      </c>
      <c r="F13" s="30">
        <v>122876</v>
      </c>
      <c r="G13" s="30">
        <v>119139</v>
      </c>
      <c r="H13" s="29"/>
      <c r="I13" s="32">
        <v>17160.099999999999</v>
      </c>
      <c r="J13" s="30">
        <v>1800</v>
      </c>
      <c r="K13" s="11"/>
      <c r="L13" s="6">
        <f t="shared" si="0"/>
        <v>260975.1</v>
      </c>
      <c r="M13" s="28">
        <v>2500000</v>
      </c>
      <c r="N13" s="17">
        <f t="shared" si="1"/>
        <v>0.10439004</v>
      </c>
      <c r="O13" s="22">
        <f>R13-D13-E13</f>
        <v>-259565.75</v>
      </c>
      <c r="P13" s="21">
        <v>0.35</v>
      </c>
      <c r="Q13" s="12">
        <f>M13-L13</f>
        <v>2239024.9</v>
      </c>
    </row>
    <row r="14" spans="1:17" x14ac:dyDescent="0.25">
      <c r="A14" s="16" t="s">
        <v>4</v>
      </c>
      <c r="B14" s="4"/>
      <c r="C14" s="29"/>
      <c r="D14" s="30">
        <v>1021926</v>
      </c>
      <c r="E14" s="30">
        <v>835304</v>
      </c>
      <c r="F14" s="31">
        <v>350634.57</v>
      </c>
      <c r="G14" s="30">
        <v>21741</v>
      </c>
      <c r="H14" s="30">
        <v>8300</v>
      </c>
      <c r="I14" s="31">
        <v>205591.85</v>
      </c>
      <c r="J14" s="31">
        <v>280339.26</v>
      </c>
      <c r="K14" s="15"/>
      <c r="L14" s="6">
        <f t="shared" si="0"/>
        <v>866606.68</v>
      </c>
      <c r="M14" s="28">
        <v>4000000</v>
      </c>
      <c r="N14" s="7">
        <f t="shared" si="1"/>
        <v>0.21665167000000002</v>
      </c>
      <c r="O14" s="22">
        <f>R14-D14-E14</f>
        <v>-1857230</v>
      </c>
      <c r="P14" s="21">
        <v>0.42</v>
      </c>
      <c r="Q14" s="12">
        <f>M14-L14</f>
        <v>3133393.32</v>
      </c>
    </row>
    <row r="15" spans="1:17" x14ac:dyDescent="0.25">
      <c r="A15" s="16" t="s">
        <v>28</v>
      </c>
      <c r="B15" s="11"/>
      <c r="C15" s="11"/>
      <c r="D15" s="6">
        <f t="shared" ref="D15:I15" si="2">SUM(D2:D14)</f>
        <v>4895670.71</v>
      </c>
      <c r="E15" s="6">
        <f t="shared" si="2"/>
        <v>2115648.35</v>
      </c>
      <c r="F15" s="6">
        <f t="shared" si="2"/>
        <v>2508251.02</v>
      </c>
      <c r="G15" s="6">
        <f t="shared" si="2"/>
        <v>900068.3</v>
      </c>
      <c r="H15" s="6">
        <f t="shared" si="2"/>
        <v>264571.30000000005</v>
      </c>
      <c r="I15" s="6">
        <f t="shared" si="2"/>
        <v>2943080.0900000003</v>
      </c>
      <c r="J15" s="6">
        <f>SUM(J1:J13)</f>
        <v>859052.63</v>
      </c>
      <c r="K15" s="11"/>
      <c r="L15" s="6">
        <f>SUM(L2:L14)</f>
        <v>7755362.5999999996</v>
      </c>
      <c r="M15" s="6">
        <f>SUM(M2:M14)</f>
        <v>35100000</v>
      </c>
      <c r="N15" s="11"/>
      <c r="O15" s="11"/>
      <c r="P15" s="11"/>
      <c r="Q15" s="11"/>
    </row>
    <row r="16" spans="1:17" x14ac:dyDescent="0.25">
      <c r="J16" s="3"/>
      <c r="K16" s="3"/>
    </row>
    <row r="17" spans="9:13" x14ac:dyDescent="0.25">
      <c r="I17" s="1"/>
      <c r="J17" s="2"/>
      <c r="K17" s="13"/>
      <c r="L17" s="1"/>
      <c r="M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zoomScaleNormal="100" workbookViewId="0">
      <selection activeCell="AO20" sqref="AO20"/>
    </sheetView>
  </sheetViews>
  <sheetFormatPr defaultColWidth="8.85546875" defaultRowHeight="15" x14ac:dyDescent="0.25"/>
  <cols>
    <col min="1" max="1" width="16.42578125" customWidth="1"/>
    <col min="2" max="2" width="9.85546875" customWidth="1"/>
    <col min="3" max="3" width="6.85546875" hidden="1" customWidth="1"/>
    <col min="4" max="4" width="9.85546875" customWidth="1"/>
    <col min="5" max="5" width="2.42578125" hidden="1" customWidth="1"/>
    <col min="6" max="6" width="10.28515625" customWidth="1"/>
    <col min="7" max="7" width="11.7109375" hidden="1" customWidth="1"/>
    <col min="8" max="8" width="10.85546875" customWidth="1"/>
    <col min="9" max="9" width="8.140625" hidden="1" customWidth="1"/>
    <col min="10" max="10" width="9.7109375" customWidth="1"/>
    <col min="11" max="11" width="4.28515625" hidden="1" customWidth="1"/>
    <col min="12" max="12" width="9.85546875" customWidth="1"/>
    <col min="13" max="13" width="6.85546875" hidden="1" customWidth="1"/>
    <col min="14" max="14" width="10.140625" customWidth="1"/>
    <col min="15" max="15" width="9.140625" hidden="1" customWidth="1"/>
    <col min="16" max="16" width="10.28515625" customWidth="1"/>
    <col min="17" max="17" width="10.140625" hidden="1" customWidth="1"/>
    <col min="18" max="18" width="12.28515625" customWidth="1"/>
    <col min="19" max="19" width="11.7109375" hidden="1" customWidth="1"/>
    <col min="20" max="20" width="6.42578125" customWidth="1"/>
    <col min="21" max="21" width="8.140625" hidden="1" customWidth="1"/>
    <col min="22" max="22" width="7.42578125" customWidth="1"/>
    <col min="23" max="23" width="10.7109375" hidden="1" customWidth="1"/>
    <col min="24" max="24" width="6.7109375" bestFit="1" customWidth="1"/>
    <col min="25" max="25" width="6.85546875" hidden="1" customWidth="1"/>
    <col min="26" max="26" width="9.85546875" customWidth="1"/>
    <col min="27" max="27" width="10.140625" hidden="1" customWidth="1"/>
    <col min="28" max="28" width="10" hidden="1" customWidth="1"/>
    <col min="29" max="29" width="6.85546875" hidden="1" customWidth="1"/>
    <col min="30" max="30" width="8.28515625" hidden="1" customWidth="1"/>
    <col min="31" max="31" width="6.85546875" hidden="1" customWidth="1"/>
    <col min="32" max="32" width="6.7109375" customWidth="1"/>
    <col min="33" max="33" width="11.7109375" customWidth="1"/>
    <col min="34" max="34" width="14.28515625" customWidth="1"/>
    <col min="35" max="35" width="12.7109375" hidden="1" customWidth="1"/>
    <col min="36" max="37" width="14.28515625" customWidth="1"/>
    <col min="38" max="38" width="17.140625" customWidth="1"/>
    <col min="39" max="39" width="14.28515625" customWidth="1"/>
    <col min="40" max="40" width="12.85546875" customWidth="1"/>
    <col min="41" max="41" width="17.85546875" customWidth="1"/>
  </cols>
  <sheetData>
    <row r="1" spans="1:41" ht="7.5" customHeight="1" thickBot="1" x14ac:dyDescent="0.3">
      <c r="AH1" s="3"/>
      <c r="AI1" s="3"/>
      <c r="AJ1" s="3"/>
      <c r="AK1" s="3"/>
      <c r="AL1" s="3"/>
      <c r="AM1" s="14"/>
    </row>
    <row r="2" spans="1:41" ht="46.5" customHeight="1" thickBot="1" x14ac:dyDescent="0.3">
      <c r="A2" s="263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5"/>
    </row>
    <row r="3" spans="1:41" ht="57.75" customHeight="1" x14ac:dyDescent="0.25">
      <c r="A3" s="266" t="s">
        <v>13</v>
      </c>
      <c r="B3" s="268" t="s">
        <v>15</v>
      </c>
      <c r="C3" s="268"/>
      <c r="D3" s="269" t="s">
        <v>16</v>
      </c>
      <c r="E3" s="269"/>
      <c r="F3" s="270" t="s">
        <v>17</v>
      </c>
      <c r="G3" s="270"/>
      <c r="H3" s="271" t="s">
        <v>40</v>
      </c>
      <c r="I3" s="271"/>
      <c r="J3" s="272" t="s">
        <v>18</v>
      </c>
      <c r="K3" s="272"/>
      <c r="L3" s="272" t="s">
        <v>29</v>
      </c>
      <c r="M3" s="272"/>
      <c r="N3" s="271" t="s">
        <v>19</v>
      </c>
      <c r="O3" s="271"/>
      <c r="P3" s="273" t="s">
        <v>20</v>
      </c>
      <c r="Q3" s="273"/>
      <c r="R3" s="274" t="s">
        <v>30</v>
      </c>
      <c r="S3" s="274"/>
      <c r="T3" s="275" t="s">
        <v>31</v>
      </c>
      <c r="U3" s="275"/>
      <c r="V3" s="275" t="s">
        <v>32</v>
      </c>
      <c r="W3" s="275"/>
      <c r="X3" s="276" t="s">
        <v>33</v>
      </c>
      <c r="Y3" s="276"/>
      <c r="Z3" s="277" t="s">
        <v>49</v>
      </c>
      <c r="AA3" s="277"/>
      <c r="AB3" s="268" t="s">
        <v>34</v>
      </c>
      <c r="AC3" s="268"/>
      <c r="AD3" s="268" t="s">
        <v>35</v>
      </c>
      <c r="AE3" s="268"/>
      <c r="AF3" s="286" t="s">
        <v>21</v>
      </c>
      <c r="AG3" s="286"/>
      <c r="AH3" s="287" t="s">
        <v>47</v>
      </c>
      <c r="AI3" s="288"/>
      <c r="AJ3" s="65" t="s">
        <v>45</v>
      </c>
      <c r="AK3" s="93" t="s">
        <v>41</v>
      </c>
      <c r="AL3" s="65" t="s">
        <v>42</v>
      </c>
      <c r="AM3" s="93" t="s">
        <v>43</v>
      </c>
      <c r="AN3" s="247" t="s">
        <v>44</v>
      </c>
      <c r="AO3" s="90" t="s">
        <v>46</v>
      </c>
    </row>
    <row r="4" spans="1:41" ht="63.75" x14ac:dyDescent="0.25">
      <c r="A4" s="267"/>
      <c r="B4" s="54" t="s">
        <v>37</v>
      </c>
      <c r="C4" s="54" t="s">
        <v>38</v>
      </c>
      <c r="D4" s="94" t="s">
        <v>37</v>
      </c>
      <c r="E4" s="94" t="s">
        <v>38</v>
      </c>
      <c r="F4" s="108" t="s">
        <v>37</v>
      </c>
      <c r="G4" s="108" t="s">
        <v>38</v>
      </c>
      <c r="H4" s="123" t="s">
        <v>37</v>
      </c>
      <c r="I4" s="123" t="s">
        <v>38</v>
      </c>
      <c r="J4" s="144" t="s">
        <v>37</v>
      </c>
      <c r="K4" s="144" t="s">
        <v>38</v>
      </c>
      <c r="L4" s="144" t="s">
        <v>37</v>
      </c>
      <c r="M4" s="144" t="s">
        <v>38</v>
      </c>
      <c r="N4" s="123" t="s">
        <v>37</v>
      </c>
      <c r="O4" s="123" t="s">
        <v>38</v>
      </c>
      <c r="P4" s="185" t="s">
        <v>37</v>
      </c>
      <c r="Q4" s="185" t="s">
        <v>38</v>
      </c>
      <c r="R4" s="248" t="s">
        <v>37</v>
      </c>
      <c r="S4" s="248" t="s">
        <v>38</v>
      </c>
      <c r="T4" s="173" t="s">
        <v>37</v>
      </c>
      <c r="U4" s="173" t="s">
        <v>38</v>
      </c>
      <c r="V4" s="173" t="s">
        <v>37</v>
      </c>
      <c r="W4" s="173" t="s">
        <v>38</v>
      </c>
      <c r="X4" s="137" t="s">
        <v>37</v>
      </c>
      <c r="Y4" s="137" t="s">
        <v>38</v>
      </c>
      <c r="Z4" s="217" t="s">
        <v>37</v>
      </c>
      <c r="AA4" s="217" t="s">
        <v>38</v>
      </c>
      <c r="AB4" s="54" t="s">
        <v>37</v>
      </c>
      <c r="AC4" s="54" t="s">
        <v>38</v>
      </c>
      <c r="AD4" s="54" t="s">
        <v>37</v>
      </c>
      <c r="AE4" s="54" t="s">
        <v>38</v>
      </c>
      <c r="AF4" s="232" t="s">
        <v>37</v>
      </c>
      <c r="AG4" s="232" t="s">
        <v>38</v>
      </c>
      <c r="AH4" s="295" t="s">
        <v>52</v>
      </c>
      <c r="AI4" s="35" t="s">
        <v>38</v>
      </c>
      <c r="AJ4" s="293" t="s">
        <v>53</v>
      </c>
      <c r="AK4" s="291" t="s">
        <v>54</v>
      </c>
      <c r="AL4" s="289" t="s">
        <v>55</v>
      </c>
      <c r="AM4" s="297" t="s">
        <v>56</v>
      </c>
      <c r="AN4" s="299" t="s">
        <v>50</v>
      </c>
      <c r="AO4" s="284" t="s">
        <v>57</v>
      </c>
    </row>
    <row r="5" spans="1:41" ht="110.25" customHeight="1" thickBot="1" x14ac:dyDescent="0.3">
      <c r="A5" s="267"/>
      <c r="B5" s="45" t="s">
        <v>37</v>
      </c>
      <c r="C5" s="45" t="s">
        <v>38</v>
      </c>
      <c r="D5" s="95" t="s">
        <v>37</v>
      </c>
      <c r="E5" s="95" t="s">
        <v>38</v>
      </c>
      <c r="F5" s="109" t="s">
        <v>37</v>
      </c>
      <c r="G5" s="109" t="s">
        <v>38</v>
      </c>
      <c r="H5" s="124" t="s">
        <v>37</v>
      </c>
      <c r="I5" s="124" t="s">
        <v>38</v>
      </c>
      <c r="J5" s="145" t="s">
        <v>37</v>
      </c>
      <c r="K5" s="145" t="s">
        <v>38</v>
      </c>
      <c r="L5" s="145" t="s">
        <v>37</v>
      </c>
      <c r="M5" s="145" t="s">
        <v>38</v>
      </c>
      <c r="N5" s="124" t="s">
        <v>37</v>
      </c>
      <c r="O5" s="124" t="s">
        <v>38</v>
      </c>
      <c r="P5" s="186" t="s">
        <v>37</v>
      </c>
      <c r="Q5" s="186" t="s">
        <v>38</v>
      </c>
      <c r="R5" s="249" t="s">
        <v>37</v>
      </c>
      <c r="S5" s="249" t="s">
        <v>38</v>
      </c>
      <c r="T5" s="174" t="s">
        <v>37</v>
      </c>
      <c r="U5" s="174" t="s">
        <v>38</v>
      </c>
      <c r="V5" s="174" t="s">
        <v>37</v>
      </c>
      <c r="W5" s="174" t="s">
        <v>38</v>
      </c>
      <c r="X5" s="138" t="s">
        <v>37</v>
      </c>
      <c r="Y5" s="138" t="s">
        <v>38</v>
      </c>
      <c r="Z5" s="218" t="s">
        <v>37</v>
      </c>
      <c r="AA5" s="218" t="s">
        <v>38</v>
      </c>
      <c r="AB5" s="45" t="s">
        <v>37</v>
      </c>
      <c r="AC5" s="45" t="s">
        <v>38</v>
      </c>
      <c r="AD5" s="45" t="s">
        <v>37</v>
      </c>
      <c r="AE5" s="45" t="s">
        <v>38</v>
      </c>
      <c r="AF5" s="233" t="s">
        <v>37</v>
      </c>
      <c r="AG5" s="233" t="s">
        <v>38</v>
      </c>
      <c r="AH5" s="296"/>
      <c r="AI5" s="36" t="s">
        <v>38</v>
      </c>
      <c r="AJ5" s="294"/>
      <c r="AK5" s="292"/>
      <c r="AL5" s="290"/>
      <c r="AM5" s="298"/>
      <c r="AN5" s="300"/>
      <c r="AO5" s="285"/>
    </row>
    <row r="6" spans="1:41" x14ac:dyDescent="0.25">
      <c r="A6" s="68" t="s">
        <v>6</v>
      </c>
      <c r="B6" s="69"/>
      <c r="C6" s="70"/>
      <c r="D6" s="96"/>
      <c r="E6" s="97"/>
      <c r="F6" s="110"/>
      <c r="G6" s="111">
        <v>18150.2</v>
      </c>
      <c r="H6" s="125"/>
      <c r="I6" s="126"/>
      <c r="J6" s="146">
        <v>2</v>
      </c>
      <c r="K6" s="147">
        <v>56375.61</v>
      </c>
      <c r="L6" s="159"/>
      <c r="M6" s="159"/>
      <c r="N6" s="126"/>
      <c r="O6" s="126"/>
      <c r="P6" s="187">
        <v>1</v>
      </c>
      <c r="Q6" s="188">
        <v>91210.7</v>
      </c>
      <c r="R6" s="250"/>
      <c r="S6" s="251">
        <v>92679.4</v>
      </c>
      <c r="T6" s="199"/>
      <c r="U6" s="208"/>
      <c r="V6" s="175">
        <v>1</v>
      </c>
      <c r="W6" s="209">
        <v>456.3</v>
      </c>
      <c r="X6" s="203"/>
      <c r="Y6" s="204"/>
      <c r="Z6" s="219"/>
      <c r="AA6" s="220"/>
      <c r="AB6" s="70"/>
      <c r="AC6" s="70"/>
      <c r="AD6" s="70"/>
      <c r="AE6" s="70"/>
      <c r="AF6" s="234"/>
      <c r="AG6" s="240">
        <v>41109.300000000003</v>
      </c>
      <c r="AH6" s="49">
        <f>SUM(AF6,Z6,X6,V6,R6,P6,N6,L6,J6,H6,F6,D6,B6)</f>
        <v>4</v>
      </c>
      <c r="AI6" s="71">
        <v>299981.51</v>
      </c>
      <c r="AJ6" s="39">
        <f>SUM(AF6,J6,L6,N6,P6,R6)</f>
        <v>3</v>
      </c>
      <c r="AK6" s="40">
        <f t="shared" ref="AK6:AK7" si="0">SUM(Z6)</f>
        <v>0</v>
      </c>
      <c r="AL6" s="72">
        <f>AJ6/AH6</f>
        <v>0.75</v>
      </c>
      <c r="AM6" s="73">
        <f t="shared" ref="AM6:AM7" si="1">AK6/AH6</f>
        <v>0</v>
      </c>
      <c r="AN6" s="305">
        <f>D6/AH6</f>
        <v>0</v>
      </c>
      <c r="AO6" s="92"/>
    </row>
    <row r="7" spans="1:41" ht="15.75" thickBot="1" x14ac:dyDescent="0.3">
      <c r="A7" s="74" t="s">
        <v>5</v>
      </c>
      <c r="B7" s="75"/>
      <c r="C7" s="76"/>
      <c r="D7" s="98">
        <v>3</v>
      </c>
      <c r="E7" s="99"/>
      <c r="F7" s="112"/>
      <c r="G7" s="113"/>
      <c r="H7" s="127"/>
      <c r="I7" s="128"/>
      <c r="J7" s="148">
        <v>2</v>
      </c>
      <c r="K7" s="149">
        <v>58379.05</v>
      </c>
      <c r="L7" s="160"/>
      <c r="M7" s="160"/>
      <c r="N7" s="128"/>
      <c r="O7" s="128"/>
      <c r="P7" s="189"/>
      <c r="Q7" s="190">
        <v>25994.2</v>
      </c>
      <c r="R7" s="252"/>
      <c r="S7" s="253">
        <v>40128.550000000003</v>
      </c>
      <c r="T7" s="176"/>
      <c r="U7" s="210"/>
      <c r="V7" s="211">
        <v>1</v>
      </c>
      <c r="W7" s="210"/>
      <c r="X7" s="205"/>
      <c r="Y7" s="206"/>
      <c r="Z7" s="221"/>
      <c r="AA7" s="222"/>
      <c r="AB7" s="76"/>
      <c r="AC7" s="76"/>
      <c r="AD7" s="76"/>
      <c r="AE7" s="76"/>
      <c r="AF7" s="235"/>
      <c r="AG7" s="241">
        <v>12100.42</v>
      </c>
      <c r="AH7" s="50">
        <f t="shared" ref="AH7:AH19" si="2">SUM(AF7,Z7,X7,V7,R7,P7,N7,L7,J7,H7,F7,D7,B7)</f>
        <v>6</v>
      </c>
      <c r="AI7" s="77">
        <v>136602.22</v>
      </c>
      <c r="AJ7" s="41">
        <f t="shared" ref="AJ7:AJ19" si="3">SUM(AF7,J7,L7,N7,P7,R7)</f>
        <v>2</v>
      </c>
      <c r="AK7" s="42">
        <f t="shared" si="0"/>
        <v>0</v>
      </c>
      <c r="AL7" s="61">
        <f t="shared" ref="AL7:AL18" si="4">AJ7/AH7</f>
        <v>0.33333333333333331</v>
      </c>
      <c r="AM7" s="78">
        <f t="shared" si="1"/>
        <v>0</v>
      </c>
      <c r="AN7" s="306">
        <f>D7/AH7</f>
        <v>0.5</v>
      </c>
      <c r="AO7" s="88"/>
    </row>
    <row r="8" spans="1:41" x14ac:dyDescent="0.25">
      <c r="A8" s="56" t="s">
        <v>10</v>
      </c>
      <c r="B8" s="64"/>
      <c r="C8" s="46">
        <v>1620</v>
      </c>
      <c r="D8" s="100">
        <v>7</v>
      </c>
      <c r="E8" s="101">
        <v>70188</v>
      </c>
      <c r="F8" s="114"/>
      <c r="G8" s="115"/>
      <c r="H8" s="129"/>
      <c r="I8" s="130"/>
      <c r="J8" s="150">
        <v>4</v>
      </c>
      <c r="K8" s="151">
        <v>39350.5</v>
      </c>
      <c r="L8" s="161"/>
      <c r="M8" s="161"/>
      <c r="N8" s="166">
        <v>10</v>
      </c>
      <c r="O8" s="167">
        <v>90169.25</v>
      </c>
      <c r="P8" s="191"/>
      <c r="Q8" s="192"/>
      <c r="R8" s="254"/>
      <c r="S8" s="255">
        <v>188443.1</v>
      </c>
      <c r="T8" s="177"/>
      <c r="U8" s="178"/>
      <c r="V8" s="212">
        <v>3</v>
      </c>
      <c r="W8" s="213">
        <v>51908</v>
      </c>
      <c r="X8" s="139">
        <v>3</v>
      </c>
      <c r="Y8" s="207">
        <v>11353</v>
      </c>
      <c r="Z8" s="223">
        <v>2</v>
      </c>
      <c r="AA8" s="224">
        <v>44332</v>
      </c>
      <c r="AB8" s="84"/>
      <c r="AC8" s="84"/>
      <c r="AD8" s="84"/>
      <c r="AE8" s="84"/>
      <c r="AF8" s="236"/>
      <c r="AG8" s="242">
        <v>101107.75</v>
      </c>
      <c r="AH8" s="48">
        <f t="shared" si="2"/>
        <v>29</v>
      </c>
      <c r="AI8" s="85">
        <v>598471.6</v>
      </c>
      <c r="AJ8" s="37">
        <f t="shared" si="3"/>
        <v>14</v>
      </c>
      <c r="AK8" s="38">
        <f>SUM(Z8)</f>
        <v>2</v>
      </c>
      <c r="AL8" s="86">
        <f>AJ8/AH8</f>
        <v>0.48275862068965519</v>
      </c>
      <c r="AM8" s="302">
        <f>AK8/AH8</f>
        <v>6.8965517241379309E-2</v>
      </c>
      <c r="AN8" s="307">
        <f>D8/AH8</f>
        <v>0.2413793103448276</v>
      </c>
      <c r="AO8" s="91">
        <f>AH8/AH22</f>
        <v>0.79156327543424321</v>
      </c>
    </row>
    <row r="9" spans="1:41" x14ac:dyDescent="0.25">
      <c r="A9" s="57" t="s">
        <v>3</v>
      </c>
      <c r="B9" s="62"/>
      <c r="C9" s="43"/>
      <c r="D9" s="102">
        <v>8</v>
      </c>
      <c r="E9" s="103">
        <v>223067.65</v>
      </c>
      <c r="F9" s="116">
        <v>1</v>
      </c>
      <c r="G9" s="117">
        <v>83453</v>
      </c>
      <c r="H9" s="131"/>
      <c r="I9" s="132"/>
      <c r="J9" s="152">
        <v>11</v>
      </c>
      <c r="K9" s="153">
        <v>65490.15</v>
      </c>
      <c r="L9" s="162"/>
      <c r="M9" s="162"/>
      <c r="N9" s="168">
        <v>10</v>
      </c>
      <c r="O9" s="169">
        <v>83392.5</v>
      </c>
      <c r="P9" s="193"/>
      <c r="Q9" s="194">
        <v>83220.3</v>
      </c>
      <c r="R9" s="256">
        <v>1</v>
      </c>
      <c r="S9" s="257">
        <v>98254.35</v>
      </c>
      <c r="T9" s="179"/>
      <c r="U9" s="182">
        <v>6990</v>
      </c>
      <c r="V9" s="200">
        <v>6</v>
      </c>
      <c r="W9" s="182">
        <v>20842</v>
      </c>
      <c r="X9" s="140">
        <v>3</v>
      </c>
      <c r="Y9" s="215"/>
      <c r="Z9" s="225">
        <v>3</v>
      </c>
      <c r="AA9" s="226">
        <v>66544</v>
      </c>
      <c r="AB9" s="67"/>
      <c r="AC9" s="67"/>
      <c r="AD9" s="67"/>
      <c r="AE9" s="67"/>
      <c r="AF9" s="237"/>
      <c r="AG9" s="243">
        <v>25535.15</v>
      </c>
      <c r="AH9" s="47">
        <f t="shared" si="2"/>
        <v>43</v>
      </c>
      <c r="AI9" s="53">
        <v>713644.1</v>
      </c>
      <c r="AJ9" s="33">
        <f t="shared" si="3"/>
        <v>22</v>
      </c>
      <c r="AK9" s="34">
        <f t="shared" ref="AK9:AK19" si="5">SUM(Z9)</f>
        <v>3</v>
      </c>
      <c r="AL9" s="18">
        <f t="shared" si="4"/>
        <v>0.51162790697674421</v>
      </c>
      <c r="AM9" s="303">
        <f t="shared" ref="AM9:AM18" si="6">AK9/AH9</f>
        <v>6.9767441860465115E-2</v>
      </c>
      <c r="AN9" s="308">
        <f t="shared" ref="AN9:AN17" si="7">D9/AH9</f>
        <v>0.18604651162790697</v>
      </c>
      <c r="AO9" s="87">
        <f>AH9/AH22</f>
        <v>1.1736972704714641</v>
      </c>
    </row>
    <row r="10" spans="1:41" x14ac:dyDescent="0.25">
      <c r="A10" s="57" t="s">
        <v>8</v>
      </c>
      <c r="B10" s="62"/>
      <c r="C10" s="43"/>
      <c r="D10" s="102">
        <v>7</v>
      </c>
      <c r="E10" s="103">
        <v>180547.38</v>
      </c>
      <c r="F10" s="116">
        <v>1</v>
      </c>
      <c r="G10" s="117">
        <v>11250</v>
      </c>
      <c r="H10" s="131"/>
      <c r="I10" s="132"/>
      <c r="J10" s="152">
        <v>12</v>
      </c>
      <c r="K10" s="153">
        <v>137564.76</v>
      </c>
      <c r="L10" s="162"/>
      <c r="M10" s="162"/>
      <c r="N10" s="168">
        <v>12</v>
      </c>
      <c r="O10" s="170">
        <v>76409.490000000005</v>
      </c>
      <c r="P10" s="193"/>
      <c r="Q10" s="195"/>
      <c r="R10" s="258"/>
      <c r="S10" s="257">
        <v>312527.25</v>
      </c>
      <c r="T10" s="179"/>
      <c r="U10" s="181"/>
      <c r="V10" s="200">
        <v>2</v>
      </c>
      <c r="W10" s="182">
        <v>48420</v>
      </c>
      <c r="X10" s="142"/>
      <c r="Y10" s="215"/>
      <c r="Z10" s="227"/>
      <c r="AA10" s="226">
        <v>43531</v>
      </c>
      <c r="AB10" s="67"/>
      <c r="AC10" s="67"/>
      <c r="AD10" s="67"/>
      <c r="AE10" s="67"/>
      <c r="AF10" s="237"/>
      <c r="AG10" s="244">
        <v>27799.1</v>
      </c>
      <c r="AH10" s="47">
        <f t="shared" si="2"/>
        <v>34</v>
      </c>
      <c r="AI10" s="52">
        <v>836278.98</v>
      </c>
      <c r="AJ10" s="33">
        <f t="shared" si="3"/>
        <v>24</v>
      </c>
      <c r="AK10" s="34">
        <f t="shared" si="5"/>
        <v>0</v>
      </c>
      <c r="AL10" s="51">
        <f>AJ10/AH10</f>
        <v>0.70588235294117652</v>
      </c>
      <c r="AM10" s="303">
        <f t="shared" si="6"/>
        <v>0</v>
      </c>
      <c r="AN10" s="308">
        <f t="shared" si="7"/>
        <v>0.20588235294117646</v>
      </c>
      <c r="AO10" s="83">
        <f>AH10/AH22</f>
        <v>0.92803970223325072</v>
      </c>
    </row>
    <row r="11" spans="1:41" x14ac:dyDescent="0.25">
      <c r="A11" s="57" t="s">
        <v>7</v>
      </c>
      <c r="B11" s="62"/>
      <c r="C11" s="43"/>
      <c r="D11" s="102">
        <v>6</v>
      </c>
      <c r="E11" s="103">
        <v>267850.58</v>
      </c>
      <c r="F11" s="116">
        <v>4</v>
      </c>
      <c r="G11" s="117">
        <v>20666</v>
      </c>
      <c r="H11" s="131"/>
      <c r="I11" s="132"/>
      <c r="J11" s="152">
        <v>11</v>
      </c>
      <c r="K11" s="153">
        <v>121504.84</v>
      </c>
      <c r="L11" s="162"/>
      <c r="M11" s="162"/>
      <c r="N11" s="168">
        <v>14</v>
      </c>
      <c r="O11" s="170">
        <v>139670.54</v>
      </c>
      <c r="P11" s="193"/>
      <c r="Q11" s="196">
        <v>9000</v>
      </c>
      <c r="R11" s="258"/>
      <c r="S11" s="257">
        <v>265977.38</v>
      </c>
      <c r="T11" s="179"/>
      <c r="U11" s="181"/>
      <c r="V11" s="200">
        <v>2</v>
      </c>
      <c r="W11" s="182">
        <v>85342</v>
      </c>
      <c r="X11" s="140">
        <v>3</v>
      </c>
      <c r="Y11" s="215"/>
      <c r="Z11" s="225">
        <v>3</v>
      </c>
      <c r="AA11" s="228">
        <v>137198.99</v>
      </c>
      <c r="AB11" s="67"/>
      <c r="AC11" s="67"/>
      <c r="AD11" s="67"/>
      <c r="AE11" s="67"/>
      <c r="AF11" s="237"/>
      <c r="AG11" s="245">
        <v>74501</v>
      </c>
      <c r="AH11" s="47">
        <f t="shared" si="2"/>
        <v>43</v>
      </c>
      <c r="AI11" s="52">
        <v>1110756.57</v>
      </c>
      <c r="AJ11" s="33">
        <f t="shared" si="3"/>
        <v>25</v>
      </c>
      <c r="AK11" s="34">
        <f t="shared" si="5"/>
        <v>3</v>
      </c>
      <c r="AL11" s="18">
        <f t="shared" si="4"/>
        <v>0.58139534883720934</v>
      </c>
      <c r="AM11" s="303">
        <f t="shared" si="6"/>
        <v>6.9767441860465115E-2</v>
      </c>
      <c r="AN11" s="308">
        <f t="shared" si="7"/>
        <v>0.13953488372093023</v>
      </c>
      <c r="AO11" s="87">
        <f>AH11/AH22</f>
        <v>1.1736972704714641</v>
      </c>
    </row>
    <row r="12" spans="1:41" x14ac:dyDescent="0.25">
      <c r="A12" s="57" t="s">
        <v>2</v>
      </c>
      <c r="B12" s="62"/>
      <c r="C12" s="44">
        <v>2319</v>
      </c>
      <c r="D12" s="102">
        <v>13</v>
      </c>
      <c r="E12" s="103">
        <v>510736.28</v>
      </c>
      <c r="F12" s="116">
        <v>4</v>
      </c>
      <c r="G12" s="118">
        <v>24989.22</v>
      </c>
      <c r="H12" s="131"/>
      <c r="I12" s="133">
        <v>2749</v>
      </c>
      <c r="J12" s="152">
        <v>11</v>
      </c>
      <c r="K12" s="153">
        <v>117355.35</v>
      </c>
      <c r="L12" s="162"/>
      <c r="M12" s="162"/>
      <c r="N12" s="168">
        <v>7</v>
      </c>
      <c r="O12" s="170">
        <v>130341.51</v>
      </c>
      <c r="P12" s="193"/>
      <c r="Q12" s="194">
        <v>14960.1</v>
      </c>
      <c r="R12" s="258"/>
      <c r="S12" s="257">
        <v>163690.85</v>
      </c>
      <c r="T12" s="179"/>
      <c r="U12" s="181"/>
      <c r="V12" s="200">
        <v>2</v>
      </c>
      <c r="W12" s="182">
        <v>17600</v>
      </c>
      <c r="X12" s="140">
        <v>6</v>
      </c>
      <c r="Y12" s="141">
        <v>5800</v>
      </c>
      <c r="Z12" s="225">
        <v>2</v>
      </c>
      <c r="AA12" s="226">
        <v>45822</v>
      </c>
      <c r="AB12" s="67"/>
      <c r="AC12" s="67"/>
      <c r="AD12" s="67"/>
      <c r="AE12" s="67"/>
      <c r="AF12" s="237"/>
      <c r="AG12" s="243">
        <v>144394.54999999999</v>
      </c>
      <c r="AH12" s="47">
        <f t="shared" si="2"/>
        <v>45</v>
      </c>
      <c r="AI12" s="52">
        <v>1336206.98</v>
      </c>
      <c r="AJ12" s="33">
        <f t="shared" si="3"/>
        <v>18</v>
      </c>
      <c r="AK12" s="34">
        <f t="shared" si="5"/>
        <v>2</v>
      </c>
      <c r="AL12" s="19">
        <f t="shared" si="4"/>
        <v>0.4</v>
      </c>
      <c r="AM12" s="303">
        <f t="shared" si="6"/>
        <v>4.4444444444444446E-2</v>
      </c>
      <c r="AN12" s="308">
        <f t="shared" si="7"/>
        <v>0.28888888888888886</v>
      </c>
      <c r="AO12" s="87">
        <f>AH12/AH22</f>
        <v>1.2282878411910672</v>
      </c>
    </row>
    <row r="13" spans="1:41" x14ac:dyDescent="0.25">
      <c r="A13" s="57" t="s">
        <v>1</v>
      </c>
      <c r="B13" s="62"/>
      <c r="C13" s="44">
        <v>6872</v>
      </c>
      <c r="D13" s="102">
        <v>7</v>
      </c>
      <c r="E13" s="103">
        <v>246414.62</v>
      </c>
      <c r="F13" s="119"/>
      <c r="G13" s="118">
        <v>509570.35</v>
      </c>
      <c r="H13" s="131"/>
      <c r="I13" s="132"/>
      <c r="J13" s="152">
        <v>11</v>
      </c>
      <c r="K13" s="154">
        <v>603732.5</v>
      </c>
      <c r="L13" s="163">
        <v>1</v>
      </c>
      <c r="M13" s="155">
        <v>5490</v>
      </c>
      <c r="N13" s="168">
        <v>9</v>
      </c>
      <c r="O13" s="170">
        <v>95559.26</v>
      </c>
      <c r="P13" s="193"/>
      <c r="Q13" s="195"/>
      <c r="R13" s="258"/>
      <c r="S13" s="259">
        <v>904984</v>
      </c>
      <c r="T13" s="179"/>
      <c r="U13" s="181"/>
      <c r="V13" s="200">
        <v>2</v>
      </c>
      <c r="W13" s="182">
        <v>103941</v>
      </c>
      <c r="X13" s="140">
        <v>1</v>
      </c>
      <c r="Y13" s="215"/>
      <c r="Z13" s="225">
        <v>1</v>
      </c>
      <c r="AA13" s="226">
        <v>50227</v>
      </c>
      <c r="AB13" s="79">
        <v>1</v>
      </c>
      <c r="AC13" s="80">
        <v>3192</v>
      </c>
      <c r="AD13" s="67"/>
      <c r="AE13" s="67"/>
      <c r="AF13" s="237"/>
      <c r="AG13" s="245">
        <v>234706</v>
      </c>
      <c r="AH13" s="47">
        <f t="shared" si="2"/>
        <v>32</v>
      </c>
      <c r="AI13" s="52">
        <v>2764688.73</v>
      </c>
      <c r="AJ13" s="33">
        <f t="shared" si="3"/>
        <v>21</v>
      </c>
      <c r="AK13" s="34">
        <f t="shared" si="5"/>
        <v>1</v>
      </c>
      <c r="AL13" s="51">
        <f t="shared" si="4"/>
        <v>0.65625</v>
      </c>
      <c r="AM13" s="303">
        <f t="shared" si="6"/>
        <v>3.125E-2</v>
      </c>
      <c r="AN13" s="308">
        <f t="shared" si="7"/>
        <v>0.21875</v>
      </c>
      <c r="AO13" s="83">
        <f>AH13/AH22</f>
        <v>0.87344913151364767</v>
      </c>
    </row>
    <row r="14" spans="1:41" x14ac:dyDescent="0.25">
      <c r="A14" s="57" t="s">
        <v>11</v>
      </c>
      <c r="B14" s="63">
        <v>2</v>
      </c>
      <c r="C14" s="43"/>
      <c r="D14" s="102">
        <v>5</v>
      </c>
      <c r="E14" s="104">
        <v>332732</v>
      </c>
      <c r="F14" s="119"/>
      <c r="G14" s="118">
        <v>77731.55</v>
      </c>
      <c r="H14" s="131"/>
      <c r="I14" s="132"/>
      <c r="J14" s="152">
        <v>15</v>
      </c>
      <c r="K14" s="155">
        <v>96825</v>
      </c>
      <c r="L14" s="162"/>
      <c r="M14" s="162"/>
      <c r="N14" s="168">
        <v>5</v>
      </c>
      <c r="O14" s="133">
        <v>47278</v>
      </c>
      <c r="P14" s="193"/>
      <c r="Q14" s="196">
        <v>10491</v>
      </c>
      <c r="R14" s="258"/>
      <c r="S14" s="257">
        <v>219056.73</v>
      </c>
      <c r="T14" s="200">
        <v>1</v>
      </c>
      <c r="U14" s="214">
        <v>660</v>
      </c>
      <c r="V14" s="200">
        <v>6</v>
      </c>
      <c r="W14" s="180">
        <v>185266.3</v>
      </c>
      <c r="X14" s="140">
        <v>1</v>
      </c>
      <c r="Y14" s="141">
        <v>5522</v>
      </c>
      <c r="Z14" s="225">
        <v>3</v>
      </c>
      <c r="AA14" s="229">
        <v>78778.600000000006</v>
      </c>
      <c r="AB14" s="67"/>
      <c r="AC14" s="67"/>
      <c r="AD14" s="67"/>
      <c r="AE14" s="67"/>
      <c r="AF14" s="238">
        <v>1</v>
      </c>
      <c r="AG14" s="244">
        <v>36604.699999999997</v>
      </c>
      <c r="AH14" s="47">
        <f t="shared" si="2"/>
        <v>38</v>
      </c>
      <c r="AI14" s="52">
        <v>1090418.8799999999</v>
      </c>
      <c r="AJ14" s="33">
        <f t="shared" si="3"/>
        <v>21</v>
      </c>
      <c r="AK14" s="34">
        <f t="shared" si="5"/>
        <v>3</v>
      </c>
      <c r="AL14" s="18">
        <f t="shared" si="4"/>
        <v>0.55263157894736847</v>
      </c>
      <c r="AM14" s="303">
        <f t="shared" si="6"/>
        <v>7.8947368421052627E-2</v>
      </c>
      <c r="AN14" s="308">
        <f t="shared" si="7"/>
        <v>0.13157894736842105</v>
      </c>
      <c r="AO14" s="87">
        <f>AH14/AH22</f>
        <v>1.0372208436724566</v>
      </c>
    </row>
    <row r="15" spans="1:41" x14ac:dyDescent="0.25">
      <c r="A15" s="57" t="s">
        <v>0</v>
      </c>
      <c r="B15" s="62"/>
      <c r="C15" s="43"/>
      <c r="D15" s="102">
        <v>1</v>
      </c>
      <c r="E15" s="105">
        <v>1539129.2</v>
      </c>
      <c r="F15" s="116">
        <v>4</v>
      </c>
      <c r="G15" s="120"/>
      <c r="H15" s="131"/>
      <c r="I15" s="132"/>
      <c r="J15" s="152">
        <v>6</v>
      </c>
      <c r="K15" s="153">
        <v>334205.46999999997</v>
      </c>
      <c r="L15" s="162"/>
      <c r="M15" s="162"/>
      <c r="N15" s="168">
        <v>7</v>
      </c>
      <c r="O15" s="170">
        <v>66395.75</v>
      </c>
      <c r="P15" s="193"/>
      <c r="Q15" s="196">
        <v>8760</v>
      </c>
      <c r="R15" s="258"/>
      <c r="S15" s="257">
        <v>317256.27</v>
      </c>
      <c r="T15" s="179"/>
      <c r="U15" s="201">
        <v>1063.75</v>
      </c>
      <c r="V15" s="200">
        <v>1</v>
      </c>
      <c r="W15" s="180">
        <v>166685.20000000001</v>
      </c>
      <c r="X15" s="140">
        <v>2</v>
      </c>
      <c r="Y15" s="141">
        <v>3740</v>
      </c>
      <c r="Z15" s="225">
        <v>1</v>
      </c>
      <c r="AA15" s="226">
        <v>29157</v>
      </c>
      <c r="AB15" s="67"/>
      <c r="AC15" s="67"/>
      <c r="AD15" s="79">
        <v>1</v>
      </c>
      <c r="AE15" s="80">
        <v>-4600</v>
      </c>
      <c r="AF15" s="238">
        <v>2</v>
      </c>
      <c r="AG15" s="243">
        <v>118549.66</v>
      </c>
      <c r="AH15" s="47">
        <f t="shared" si="2"/>
        <v>24</v>
      </c>
      <c r="AI15" s="53">
        <v>2555472.4</v>
      </c>
      <c r="AJ15" s="33">
        <f t="shared" si="3"/>
        <v>15</v>
      </c>
      <c r="AK15" s="34">
        <f t="shared" si="5"/>
        <v>1</v>
      </c>
      <c r="AL15" s="51">
        <f t="shared" si="4"/>
        <v>0.625</v>
      </c>
      <c r="AM15" s="303">
        <f>AK15/AH15</f>
        <v>4.1666666666666664E-2</v>
      </c>
      <c r="AN15" s="308">
        <f>D15/AH15</f>
        <v>4.1666666666666664E-2</v>
      </c>
      <c r="AO15" s="55">
        <f>AH15/AH22</f>
        <v>0.65508684863523581</v>
      </c>
    </row>
    <row r="16" spans="1:41" x14ac:dyDescent="0.25">
      <c r="A16" s="57" t="s">
        <v>12</v>
      </c>
      <c r="B16" s="62"/>
      <c r="C16" s="43"/>
      <c r="D16" s="102">
        <v>1</v>
      </c>
      <c r="E16" s="104">
        <v>289984</v>
      </c>
      <c r="F16" s="119"/>
      <c r="G16" s="118">
        <v>488063.28</v>
      </c>
      <c r="H16" s="131"/>
      <c r="I16" s="132"/>
      <c r="J16" s="156"/>
      <c r="K16" s="153">
        <v>403957.22</v>
      </c>
      <c r="L16" s="162"/>
      <c r="M16" s="162"/>
      <c r="N16" s="168">
        <v>4</v>
      </c>
      <c r="O16" s="133">
        <v>29972</v>
      </c>
      <c r="P16" s="193"/>
      <c r="Q16" s="196">
        <v>12635</v>
      </c>
      <c r="R16" s="258"/>
      <c r="S16" s="257">
        <v>117330.26</v>
      </c>
      <c r="T16" s="179"/>
      <c r="U16" s="181"/>
      <c r="V16" s="179"/>
      <c r="W16" s="182">
        <v>191725</v>
      </c>
      <c r="X16" s="142"/>
      <c r="Y16" s="215"/>
      <c r="Z16" s="227"/>
      <c r="AA16" s="228">
        <v>93359.32</v>
      </c>
      <c r="AB16" s="67"/>
      <c r="AC16" s="67"/>
      <c r="AD16" s="67"/>
      <c r="AE16" s="67"/>
      <c r="AF16" s="237"/>
      <c r="AG16" s="245">
        <v>40845</v>
      </c>
      <c r="AH16" s="47">
        <f t="shared" si="2"/>
        <v>5</v>
      </c>
      <c r="AI16" s="52">
        <v>1663928.08</v>
      </c>
      <c r="AJ16" s="33">
        <f t="shared" si="3"/>
        <v>4</v>
      </c>
      <c r="AK16" s="34">
        <f t="shared" si="5"/>
        <v>0</v>
      </c>
      <c r="AL16" s="51">
        <f t="shared" si="4"/>
        <v>0.8</v>
      </c>
      <c r="AM16" s="303">
        <f t="shared" si="6"/>
        <v>0</v>
      </c>
      <c r="AN16" s="308">
        <f t="shared" si="7"/>
        <v>0.2</v>
      </c>
      <c r="AO16" s="55">
        <f>AH16/AH22</f>
        <v>0.13647642679900746</v>
      </c>
    </row>
    <row r="17" spans="1:41" x14ac:dyDescent="0.25">
      <c r="A17" s="57" t="s">
        <v>9</v>
      </c>
      <c r="B17" s="63">
        <v>1</v>
      </c>
      <c r="C17" s="44">
        <v>2064</v>
      </c>
      <c r="D17" s="102">
        <v>16</v>
      </c>
      <c r="E17" s="104">
        <v>213095</v>
      </c>
      <c r="F17" s="116">
        <v>1</v>
      </c>
      <c r="G17" s="118">
        <v>46470.75</v>
      </c>
      <c r="H17" s="134">
        <v>1</v>
      </c>
      <c r="I17" s="132"/>
      <c r="J17" s="152">
        <v>22</v>
      </c>
      <c r="K17" s="155">
        <v>122876</v>
      </c>
      <c r="L17" s="162"/>
      <c r="M17" s="162"/>
      <c r="N17" s="168">
        <v>5</v>
      </c>
      <c r="O17" s="133">
        <v>119139</v>
      </c>
      <c r="P17" s="193"/>
      <c r="Q17" s="195"/>
      <c r="R17" s="258"/>
      <c r="S17" s="260">
        <v>17160.099999999999</v>
      </c>
      <c r="T17" s="179"/>
      <c r="U17" s="181"/>
      <c r="V17" s="200">
        <v>14</v>
      </c>
      <c r="W17" s="182">
        <v>67406</v>
      </c>
      <c r="X17" s="140">
        <v>2</v>
      </c>
      <c r="Y17" s="215"/>
      <c r="Z17" s="225">
        <v>7</v>
      </c>
      <c r="AA17" s="226">
        <v>50993</v>
      </c>
      <c r="AB17" s="79">
        <v>1</v>
      </c>
      <c r="AC17" s="80">
        <v>5490</v>
      </c>
      <c r="AD17" s="67"/>
      <c r="AE17" s="67"/>
      <c r="AF17" s="237"/>
      <c r="AG17" s="245">
        <v>1800</v>
      </c>
      <c r="AH17" s="47">
        <f t="shared" si="2"/>
        <v>69</v>
      </c>
      <c r="AI17" s="52">
        <v>638384.85</v>
      </c>
      <c r="AJ17" s="33">
        <f t="shared" si="3"/>
        <v>27</v>
      </c>
      <c r="AK17" s="34">
        <f t="shared" si="5"/>
        <v>7</v>
      </c>
      <c r="AL17" s="19">
        <f t="shared" si="4"/>
        <v>0.39130434782608697</v>
      </c>
      <c r="AM17" s="18">
        <f t="shared" si="6"/>
        <v>0.10144927536231885</v>
      </c>
      <c r="AN17" s="308">
        <f t="shared" si="7"/>
        <v>0.2318840579710145</v>
      </c>
      <c r="AO17" s="87">
        <f>AH17/AH22</f>
        <v>1.8833746898263029</v>
      </c>
    </row>
    <row r="18" spans="1:41" ht="15.75" thickBot="1" x14ac:dyDescent="0.3">
      <c r="A18" s="57" t="s">
        <v>4</v>
      </c>
      <c r="B18" s="62"/>
      <c r="C18" s="43"/>
      <c r="D18" s="102">
        <v>6</v>
      </c>
      <c r="E18" s="104">
        <v>1021926</v>
      </c>
      <c r="F18" s="116">
        <v>4</v>
      </c>
      <c r="G18" s="117">
        <v>835304</v>
      </c>
      <c r="H18" s="131"/>
      <c r="I18" s="133">
        <v>24271</v>
      </c>
      <c r="J18" s="152">
        <v>17</v>
      </c>
      <c r="K18" s="153">
        <v>350634.57</v>
      </c>
      <c r="L18" s="162"/>
      <c r="M18" s="162"/>
      <c r="N18" s="168">
        <v>3</v>
      </c>
      <c r="O18" s="133">
        <v>21741</v>
      </c>
      <c r="P18" s="193"/>
      <c r="Q18" s="196">
        <v>8300</v>
      </c>
      <c r="R18" s="258"/>
      <c r="S18" s="257">
        <v>205591.85</v>
      </c>
      <c r="T18" s="179"/>
      <c r="U18" s="181"/>
      <c r="V18" s="200">
        <v>7</v>
      </c>
      <c r="W18" s="180">
        <v>142459.79999999999</v>
      </c>
      <c r="X18" s="140">
        <v>3</v>
      </c>
      <c r="Y18" s="141">
        <v>1372</v>
      </c>
      <c r="Z18" s="225">
        <v>1</v>
      </c>
      <c r="AA18" s="226">
        <v>31896</v>
      </c>
      <c r="AB18" s="67"/>
      <c r="AC18" s="67"/>
      <c r="AD18" s="67"/>
      <c r="AE18" s="67"/>
      <c r="AF18" s="237"/>
      <c r="AG18" s="243">
        <v>280339.26</v>
      </c>
      <c r="AH18" s="47">
        <f t="shared" si="2"/>
        <v>41</v>
      </c>
      <c r="AI18" s="52">
        <v>2893199.98</v>
      </c>
      <c r="AJ18" s="33">
        <f t="shared" si="3"/>
        <v>20</v>
      </c>
      <c r="AK18" s="34">
        <f t="shared" si="5"/>
        <v>1</v>
      </c>
      <c r="AL18" s="301">
        <f t="shared" si="4"/>
        <v>0.48780487804878048</v>
      </c>
      <c r="AM18" s="304">
        <f t="shared" si="6"/>
        <v>2.4390243902439025E-2</v>
      </c>
      <c r="AN18" s="306">
        <f>D18/AH18</f>
        <v>0.14634146341463414</v>
      </c>
      <c r="AO18" s="88">
        <f>AH18/AH22</f>
        <v>1.1191066997518611</v>
      </c>
    </row>
    <row r="19" spans="1:41" ht="15.75" thickBot="1" x14ac:dyDescent="0.3">
      <c r="A19" s="58" t="s">
        <v>36</v>
      </c>
      <c r="B19" s="66">
        <v>3</v>
      </c>
      <c r="C19" s="59">
        <v>12875</v>
      </c>
      <c r="D19" s="106">
        <v>80</v>
      </c>
      <c r="E19" s="107">
        <v>4895670.71</v>
      </c>
      <c r="F19" s="121">
        <v>19</v>
      </c>
      <c r="G19" s="122">
        <v>2115648.35</v>
      </c>
      <c r="H19" s="135">
        <v>1</v>
      </c>
      <c r="I19" s="136">
        <v>27020</v>
      </c>
      <c r="J19" s="157">
        <v>124</v>
      </c>
      <c r="K19" s="158">
        <v>2508251.02</v>
      </c>
      <c r="L19" s="164">
        <v>1</v>
      </c>
      <c r="M19" s="165">
        <v>5490</v>
      </c>
      <c r="N19" s="171">
        <v>86</v>
      </c>
      <c r="O19" s="172">
        <v>900068.3</v>
      </c>
      <c r="P19" s="197">
        <v>1</v>
      </c>
      <c r="Q19" s="198">
        <v>264571.3</v>
      </c>
      <c r="R19" s="261">
        <v>1</v>
      </c>
      <c r="S19" s="262">
        <v>2943080.09</v>
      </c>
      <c r="T19" s="183">
        <v>1</v>
      </c>
      <c r="U19" s="202">
        <v>8713.75</v>
      </c>
      <c r="V19" s="183">
        <v>47</v>
      </c>
      <c r="W19" s="184">
        <v>1082051.6000000001</v>
      </c>
      <c r="X19" s="143">
        <v>24</v>
      </c>
      <c r="Y19" s="216">
        <v>27787</v>
      </c>
      <c r="Z19" s="230">
        <v>23</v>
      </c>
      <c r="AA19" s="231">
        <v>671838.91</v>
      </c>
      <c r="AB19" s="82">
        <v>2</v>
      </c>
      <c r="AC19" s="81">
        <v>8682</v>
      </c>
      <c r="AD19" s="82">
        <v>1</v>
      </c>
      <c r="AE19" s="81">
        <v>-4600</v>
      </c>
      <c r="AF19" s="239">
        <v>3</v>
      </c>
      <c r="AG19" s="246">
        <v>1139391.8899999999</v>
      </c>
      <c r="AH19" s="50">
        <f t="shared" si="2"/>
        <v>413</v>
      </c>
      <c r="AI19" s="60">
        <v>16638034.880000001</v>
      </c>
      <c r="AJ19" s="41">
        <f t="shared" si="3"/>
        <v>216</v>
      </c>
      <c r="AK19" s="89">
        <f t="shared" si="5"/>
        <v>23</v>
      </c>
      <c r="AL19" s="14"/>
      <c r="AM19" s="14"/>
      <c r="AN19" s="14"/>
      <c r="AO19" s="14"/>
    </row>
    <row r="20" spans="1:41" ht="15.75" thickBot="1" x14ac:dyDescent="0.3">
      <c r="AL20" s="1"/>
      <c r="AM20" s="1"/>
      <c r="AN20" s="1"/>
      <c r="AO20" s="1"/>
    </row>
    <row r="21" spans="1:41" x14ac:dyDescent="0.25">
      <c r="AH21" s="278" t="s">
        <v>48</v>
      </c>
      <c r="AI21" s="279"/>
      <c r="AJ21" s="279"/>
      <c r="AK21" s="280"/>
    </row>
    <row r="22" spans="1:41" ht="45" customHeight="1" thickBot="1" x14ac:dyDescent="0.3">
      <c r="AH22" s="281">
        <f>SUM(AH18,AH17,AH16,AH15,AH14,AH13,AH12,AH11,AH10,AH9,AH8) / 11</f>
        <v>36.636363636363633</v>
      </c>
      <c r="AI22" s="282"/>
      <c r="AJ22" s="282"/>
      <c r="AK22" s="283"/>
    </row>
    <row r="24" spans="1:41" ht="91.5" customHeight="1" x14ac:dyDescent="0.25"/>
    <row r="40" ht="35.25" customHeight="1" x14ac:dyDescent="0.25"/>
  </sheetData>
  <mergeCells count="28">
    <mergeCell ref="AO4:AO5"/>
    <mergeCell ref="AD3:AE3"/>
    <mergeCell ref="AF3:AG3"/>
    <mergeCell ref="AH3:AI3"/>
    <mergeCell ref="AL4:AL5"/>
    <mergeCell ref="AK4:AK5"/>
    <mergeCell ref="AJ4:AJ5"/>
    <mergeCell ref="AH4:AH5"/>
    <mergeCell ref="AM4:AM5"/>
    <mergeCell ref="AN4:AN5"/>
    <mergeCell ref="X3:Y3"/>
    <mergeCell ref="Z3:AA3"/>
    <mergeCell ref="AB3:AC3"/>
    <mergeCell ref="AH21:AK21"/>
    <mergeCell ref="AH22:AK22"/>
    <mergeCell ref="A2:AO2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Декабрь</vt:lpstr>
      <vt:lpstr>Показатели работы 1 12 - 10 12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Воронцов</dc:creator>
  <cp:lastModifiedBy>Пользователь Windows</cp:lastModifiedBy>
  <dcterms:created xsi:type="dcterms:W3CDTF">2019-11-25T06:22:53Z</dcterms:created>
  <dcterms:modified xsi:type="dcterms:W3CDTF">2020-03-19T10:35:36Z</dcterms:modified>
</cp:coreProperties>
</file>