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 activeTab="1"/>
  </bookViews>
  <sheets>
    <sheet name="таб1" sheetId="16" r:id="rId1"/>
    <sheet name="таб2" sheetId="15" r:id="rId2"/>
  </sheets>
  <calcPr calcId="125725"/>
</workbook>
</file>

<file path=xl/calcChain.xml><?xml version="1.0" encoding="utf-8"?>
<calcChain xmlns="http://schemas.openxmlformats.org/spreadsheetml/2006/main">
  <c r="I36" i="16"/>
  <c r="F36"/>
  <c r="H30"/>
  <c r="H31"/>
  <c r="H29"/>
  <c r="H27"/>
  <c r="I34"/>
  <c r="I35" s="1"/>
  <c r="H34"/>
  <c r="F34"/>
  <c r="F35" s="1"/>
  <c r="H32"/>
  <c r="H28"/>
  <c r="H26"/>
  <c r="F26"/>
  <c r="F31" s="1"/>
  <c r="H25" i="15"/>
  <c r="H36"/>
  <c r="F36"/>
  <c r="F37" s="1"/>
  <c r="H34"/>
  <c r="H33"/>
  <c r="F33"/>
  <c r="H31"/>
  <c r="H30"/>
  <c r="H29"/>
  <c r="F29"/>
  <c r="F30" s="1"/>
  <c r="H27"/>
  <c r="H26"/>
  <c r="H24"/>
  <c r="F24"/>
  <c r="F26" s="1"/>
  <c r="F25" l="1"/>
  <c r="I31" i="16"/>
  <c r="F28"/>
  <c r="F29" s="1"/>
  <c r="F30" s="1"/>
  <c r="I30" s="1"/>
  <c r="I26"/>
  <c r="F27"/>
  <c r="I28"/>
  <c r="I27"/>
  <c r="F32"/>
  <c r="I25" i="15"/>
  <c r="I36"/>
  <c r="I37" s="1"/>
  <c r="I29"/>
  <c r="I33"/>
  <c r="F34"/>
  <c r="F35" s="1"/>
  <c r="I30"/>
  <c r="F31"/>
  <c r="I31" s="1"/>
  <c r="I24"/>
  <c r="I29" i="16" l="1"/>
  <c r="F33"/>
  <c r="I32"/>
  <c r="I33" s="1"/>
  <c r="I32" i="15"/>
  <c r="I34"/>
  <c r="I35" s="1"/>
  <c r="F32"/>
  <c r="F27"/>
  <c r="F28" s="1"/>
  <c r="I26"/>
  <c r="F38" l="1"/>
  <c r="F39" s="1"/>
  <c r="F37" i="16"/>
  <c r="I37"/>
  <c r="I27" i="15"/>
  <c r="F38" i="16" l="1"/>
  <c r="I28" i="15"/>
  <c r="I38" l="1"/>
  <c r="I39" s="1"/>
  <c r="F40" s="1"/>
</calcChain>
</file>

<file path=xl/sharedStrings.xml><?xml version="1.0" encoding="utf-8"?>
<sst xmlns="http://schemas.openxmlformats.org/spreadsheetml/2006/main" count="110" uniqueCount="66">
  <si>
    <t>Итого:</t>
  </si>
  <si>
    <t>Счет-фактура</t>
  </si>
  <si>
    <t>Сумма</t>
  </si>
  <si>
    <t>Оплата  Заказчика</t>
  </si>
  <si>
    <t>Период просрочки</t>
  </si>
  <si>
    <t>Кол-во дней просрочки</t>
  </si>
  <si>
    <t>Дата</t>
  </si>
  <si>
    <t>Сумма задолженности</t>
  </si>
  <si>
    <t>1</t>
  </si>
  <si>
    <t>2</t>
  </si>
  <si>
    <t>6</t>
  </si>
  <si>
    <t>7</t>
  </si>
  <si>
    <t>9</t>
  </si>
  <si>
    <t>РАСЧЕТ</t>
  </si>
  <si>
    <t>Сумма основного долга:</t>
  </si>
  <si>
    <t>A - сумма долга ,  В - ставка рефинансирования, С - кол.дней просрочки</t>
  </si>
  <si>
    <t>ст.395</t>
  </si>
  <si>
    <t xml:space="preserve">предель-ный срок оплаты </t>
  </si>
  <si>
    <t>в соответствии с п.6.4 ст.13 ФЗ №416-ФЗ от 07.12.11г.</t>
  </si>
  <si>
    <t>Сумма пени:</t>
  </si>
  <si>
    <t>Итого долг и пени:</t>
  </si>
  <si>
    <t>Пени</t>
  </si>
  <si>
    <t>Ставка рефинансирования,%</t>
  </si>
  <si>
    <t>Часть ставки</t>
  </si>
  <si>
    <t>3</t>
  </si>
  <si>
    <t>5</t>
  </si>
  <si>
    <t>8</t>
  </si>
  <si>
    <t>расчет пени по формуле : (А х В х С:300), где:</t>
  </si>
  <si>
    <t>расчет пени по формуле : (А х В х С:170), (на 61 д)где:</t>
  </si>
  <si>
    <t>расчет пени по формуле : (А х В х С:130), (на 91д)где:</t>
  </si>
  <si>
    <t>Ставка рефинансирования ЦБ РФ:        7,75% (с 17.12.2018)</t>
  </si>
  <si>
    <t>Ставка рефинансирования ЦБ РФ:        7,5% (с 17.06.2019)</t>
  </si>
  <si>
    <t>Ставка рефинансирования ЦБ РФ:        7,25% (с 29.07.2019)</t>
  </si>
  <si>
    <t>Ставка рефинансирования ЦБ РФ:        7% (с 09.09.2019)</t>
  </si>
  <si>
    <t>Ставка рефинансирования ЦБ РФ:        6,5% (с 28.10.2019)</t>
  </si>
  <si>
    <t>Ставка рефинансирования ЦБ РФ:        6,25% (с 16.12.2019)</t>
  </si>
  <si>
    <t>Ставка рефинансирования ЦБ РФ:        6% (с 10.02.2020)</t>
  </si>
  <si>
    <t>Ставка рефинансирования ЦБ РФ:        5,5% (с 27.04.2020)</t>
  </si>
  <si>
    <t>Ставка рефинансирования ЦБ РФ:        4,5% (с 22.06.2020)</t>
  </si>
  <si>
    <t>10.11.19-09.12.19</t>
  </si>
  <si>
    <t>10.12.19-05.04.20</t>
  </si>
  <si>
    <t>11.11.19-09.01.20</t>
  </si>
  <si>
    <t>10.01.20-08.02.20</t>
  </si>
  <si>
    <t>13.01.20-12.03.20</t>
  </si>
  <si>
    <t>13.03.20-05.04.20</t>
  </si>
  <si>
    <t>11.02.20-05.04.20</t>
  </si>
  <si>
    <t>Ставка рефинансирования ЦБ РФ:        4,25% (с 27.07.2020)</t>
  </si>
  <si>
    <t>между МП "Водоканал" и Общество с ограниченной ответственностью "Бионика"</t>
  </si>
  <si>
    <t>Исполнитель: Косицкая А.В. ________________</t>
  </si>
  <si>
    <t>(расчет пени с 11.07.19-05.04.20 года)</t>
  </si>
  <si>
    <t>С/ф № 6 000/1349/17 от 31.08.2019</t>
  </si>
  <si>
    <t>С/ф № 7 363/1349/17 от 31.10.2019</t>
  </si>
  <si>
    <t>09.02.20-05.04.20</t>
  </si>
  <si>
    <t>С/ф № 8 990/1349/17 от 31.12.2019</t>
  </si>
  <si>
    <t>С/ф № 896/1349/17 от 29.02.2020</t>
  </si>
  <si>
    <t xml:space="preserve"> задолженности и пени по договору холодного водоснабжения и водоотведения № 1349/17 от 11.02.2019г.</t>
  </si>
  <si>
    <t>11.09.19-31.10.19</t>
  </si>
  <si>
    <t>01.11.19-09.11.19</t>
  </si>
  <si>
    <t>11.09.19-28.10.19</t>
  </si>
  <si>
    <t>05.11.19-09.11.19</t>
  </si>
  <si>
    <t>29.10.19-04.11.19</t>
  </si>
  <si>
    <t>10.12.19-15.12.19</t>
  </si>
  <si>
    <t>16.12.19-10.02.20</t>
  </si>
  <si>
    <t>Исполнитель: ________________</t>
  </si>
  <si>
    <t xml:space="preserve"> задолженности и пени по договору ________________ № _________ от ________г.</t>
  </si>
  <si>
    <t>между ___________________ и ________________________</t>
  </si>
</sst>
</file>

<file path=xl/styles.xml><?xml version="1.0" encoding="utf-8"?>
<styleSheet xmlns="http://schemas.openxmlformats.org/spreadsheetml/2006/main">
  <numFmts count="2">
    <numFmt numFmtId="164" formatCode="#,##0.00&quot;р.&quot;"/>
    <numFmt numFmtId="165" formatCode="dd/mm/yy;@"/>
  </numFmts>
  <fonts count="13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8"/>
      <name val="Times New Roman"/>
      <family val="1"/>
      <charset val="204"/>
    </font>
    <font>
      <b/>
      <sz val="7"/>
      <name val="Times New Roman"/>
      <family val="1"/>
      <charset val="204"/>
    </font>
    <font>
      <sz val="7"/>
      <name val="Times New Roman"/>
      <family val="1"/>
      <charset val="204"/>
    </font>
    <font>
      <b/>
      <sz val="8"/>
      <name val="Times New Roman"/>
      <family val="1"/>
      <charset val="204"/>
    </font>
    <font>
      <sz val="6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0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14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right" vertical="center" wrapText="1"/>
    </xf>
    <xf numFmtId="0" fontId="0" fillId="0" borderId="0" xfId="0" applyFill="1"/>
    <xf numFmtId="165" fontId="1" fillId="0" borderId="1" xfId="0" applyNumberFormat="1" applyFont="1" applyBorder="1" applyAlignment="1">
      <alignment horizontal="right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right" vertical="center" wrapText="1"/>
    </xf>
    <xf numFmtId="0" fontId="0" fillId="2" borderId="0" xfId="0" applyFill="1"/>
    <xf numFmtId="14" fontId="9" fillId="0" borderId="0" xfId="0" applyNumberFormat="1" applyFont="1" applyAlignment="1">
      <alignment vertical="center" wrapText="1"/>
    </xf>
    <xf numFmtId="14" fontId="8" fillId="0" borderId="0" xfId="0" applyNumberFormat="1" applyFont="1" applyAlignment="1">
      <alignment vertical="center" wrapText="1"/>
    </xf>
    <xf numFmtId="0" fontId="10" fillId="0" borderId="0" xfId="0" applyFont="1"/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164" fontId="2" fillId="0" borderId="0" xfId="0" applyNumberFormat="1" applyFont="1" applyAlignment="1">
      <alignment horizontal="right" vertical="center" wrapText="1"/>
    </xf>
    <xf numFmtId="0" fontId="1" fillId="0" borderId="0" xfId="0" applyFont="1" applyAlignment="1">
      <alignment vertical="center" wrapText="1"/>
    </xf>
    <xf numFmtId="0" fontId="5" fillId="0" borderId="0" xfId="0" applyFont="1" applyBorder="1" applyAlignment="1">
      <alignment vertical="center" wrapText="1"/>
    </xf>
    <xf numFmtId="14" fontId="4" fillId="0" borderId="1" xfId="0" applyNumberFormat="1" applyFont="1" applyBorder="1" applyAlignment="1" applyProtection="1">
      <alignment horizontal="center" vertical="center" wrapText="1"/>
      <protection locked="0"/>
    </xf>
    <xf numFmtId="4" fontId="4" fillId="0" borderId="1" xfId="0" applyNumberFormat="1" applyFont="1" applyBorder="1" applyAlignment="1" applyProtection="1">
      <alignment horizontal="center" vertical="center" wrapText="1"/>
      <protection locked="0"/>
    </xf>
    <xf numFmtId="49" fontId="7" fillId="0" borderId="1" xfId="0" applyNumberFormat="1" applyFont="1" applyBorder="1" applyAlignment="1" applyProtection="1">
      <alignment horizontal="center" vertical="center" wrapText="1"/>
      <protection locked="0"/>
    </xf>
    <xf numFmtId="0" fontId="7" fillId="0" borderId="1" xfId="0" applyNumberFormat="1" applyFont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164" fontId="10" fillId="0" borderId="0" xfId="0" applyNumberFormat="1" applyFont="1"/>
    <xf numFmtId="0" fontId="7" fillId="0" borderId="1" xfId="0" applyFont="1" applyBorder="1" applyAlignment="1">
      <alignment horizontal="center"/>
    </xf>
    <xf numFmtId="14" fontId="2" fillId="0" borderId="0" xfId="0" applyNumberFormat="1" applyFont="1" applyFill="1" applyAlignment="1">
      <alignment vertical="center" wrapText="1"/>
    </xf>
    <xf numFmtId="0" fontId="12" fillId="0" borderId="0" xfId="0" applyFont="1"/>
    <xf numFmtId="0" fontId="12" fillId="0" borderId="0" xfId="0" applyFont="1" applyFill="1"/>
    <xf numFmtId="164" fontId="1" fillId="2" borderId="1" xfId="0" applyNumberFormat="1" applyFont="1" applyFill="1" applyBorder="1" applyAlignment="1" applyProtection="1">
      <alignment horizontal="center" vertical="center" wrapText="1"/>
    </xf>
    <xf numFmtId="0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center"/>
    </xf>
    <xf numFmtId="164" fontId="2" fillId="2" borderId="1" xfId="0" applyNumberFormat="1" applyFont="1" applyFill="1" applyBorder="1" applyAlignment="1" applyProtection="1">
      <alignment horizontal="center" vertical="center" wrapText="1"/>
    </xf>
    <xf numFmtId="0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Border="1" applyAlignment="1">
      <alignment horizontal="center"/>
    </xf>
    <xf numFmtId="164" fontId="2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 applyProtection="1">
      <alignment horizontal="center" vertical="center" wrapText="1"/>
      <protection locked="0"/>
    </xf>
    <xf numFmtId="164" fontId="2" fillId="0" borderId="0" xfId="0" applyNumberFormat="1" applyFont="1" applyFill="1" applyAlignment="1">
      <alignment horizontal="right" vertical="center" wrapText="1"/>
    </xf>
    <xf numFmtId="4" fontId="6" fillId="0" borderId="1" xfId="0" applyNumberFormat="1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4" fontId="6" fillId="0" borderId="1" xfId="0" applyNumberFormat="1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center" vertical="center" wrapText="1"/>
    </xf>
    <xf numFmtId="14" fontId="3" fillId="0" borderId="0" xfId="0" applyNumberFormat="1" applyFont="1" applyFill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0" fillId="0" borderId="1" xfId="0" applyBorder="1"/>
    <xf numFmtId="0" fontId="10" fillId="0" borderId="0" xfId="0" applyFont="1" applyAlignment="1">
      <alignment horizontal="left"/>
    </xf>
    <xf numFmtId="0" fontId="10" fillId="0" borderId="0" xfId="0" applyFont="1" applyAlignment="1">
      <alignment horizontal="right"/>
    </xf>
    <xf numFmtId="4" fontId="6" fillId="0" borderId="1" xfId="0" applyNumberFormat="1" applyFont="1" applyBorder="1" applyAlignment="1" applyProtection="1">
      <alignment horizontal="center" vertical="center" wrapText="1"/>
      <protection locked="0"/>
    </xf>
    <xf numFmtId="4" fontId="2" fillId="0" borderId="1" xfId="0" applyNumberFormat="1" applyFont="1" applyBorder="1" applyAlignment="1" applyProtection="1">
      <alignment horizontal="center" vertical="center" wrapText="1"/>
      <protection locked="0"/>
    </xf>
    <xf numFmtId="164" fontId="6" fillId="0" borderId="1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4" fontId="3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14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4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14" fontId="3" fillId="0" borderId="0" xfId="0" applyNumberFormat="1" applyFont="1" applyFill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14" fontId="8" fillId="0" borderId="0" xfId="0" applyNumberFormat="1" applyFont="1" applyAlignment="1">
      <alignment horizontal="center" vertical="center" wrapText="1"/>
    </xf>
    <xf numFmtId="14" fontId="8" fillId="0" borderId="0" xfId="0" applyNumberFormat="1" applyFont="1" applyFill="1" applyAlignment="1">
      <alignment horizontal="center" vertical="center" wrapText="1"/>
    </xf>
    <xf numFmtId="14" fontId="11" fillId="2" borderId="0" xfId="0" applyNumberFormat="1" applyFont="1" applyFill="1" applyBorder="1" applyAlignment="1">
      <alignment horizontal="center" vertical="center" wrapText="1"/>
    </xf>
    <xf numFmtId="14" fontId="11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77"/>
  <sheetViews>
    <sheetView topLeftCell="A2" workbookViewId="0">
      <selection activeCell="I37" sqref="I37"/>
    </sheetView>
  </sheetViews>
  <sheetFormatPr defaultRowHeight="15"/>
  <cols>
    <col min="1" max="1" width="25.28515625" customWidth="1"/>
    <col min="2" max="2" width="12.7109375" customWidth="1"/>
    <col min="3" max="3" width="10.7109375" customWidth="1"/>
    <col min="4" max="4" width="10.85546875" customWidth="1"/>
    <col min="5" max="5" width="11.42578125" customWidth="1"/>
    <col min="6" max="6" width="13.85546875" customWidth="1"/>
    <col min="7" max="7" width="18.7109375" customWidth="1"/>
    <col min="9" max="9" width="15.28515625" customWidth="1"/>
    <col min="10" max="10" width="12.42578125" customWidth="1"/>
    <col min="11" max="11" width="11.7109375" bestFit="1" customWidth="1"/>
  </cols>
  <sheetData>
    <row r="1" spans="1:12" ht="46.5" hidden="1" customHeight="1">
      <c r="A1" s="48" t="s">
        <v>16</v>
      </c>
      <c r="B1" s="3"/>
      <c r="C1" s="4"/>
      <c r="D1" s="4"/>
      <c r="E1" s="3"/>
      <c r="F1" s="4"/>
      <c r="G1" s="59"/>
      <c r="H1" s="59"/>
      <c r="I1" s="59"/>
      <c r="J1" s="59"/>
      <c r="K1" s="31"/>
      <c r="L1" s="31"/>
    </row>
    <row r="2" spans="1:12" ht="15.75">
      <c r="A2" s="68" t="s">
        <v>13</v>
      </c>
      <c r="B2" s="68"/>
      <c r="C2" s="68"/>
      <c r="D2" s="68"/>
      <c r="E2" s="68"/>
      <c r="F2" s="68"/>
      <c r="G2" s="68"/>
      <c r="H2" s="68"/>
      <c r="I2" s="68"/>
      <c r="J2" s="11"/>
      <c r="K2" s="31"/>
      <c r="L2" s="31"/>
    </row>
    <row r="3" spans="1:12" ht="26.25" customHeight="1">
      <c r="A3" s="69" t="s">
        <v>55</v>
      </c>
      <c r="B3" s="69"/>
      <c r="C3" s="69"/>
      <c r="D3" s="69"/>
      <c r="E3" s="69"/>
      <c r="F3" s="69"/>
      <c r="G3" s="69"/>
      <c r="H3" s="69"/>
      <c r="I3" s="69"/>
      <c r="J3" s="30"/>
      <c r="K3" s="10"/>
      <c r="L3" s="31"/>
    </row>
    <row r="4" spans="1:12" ht="15" hidden="1" customHeight="1">
      <c r="A4" s="30"/>
      <c r="B4" s="30"/>
      <c r="C4" s="30"/>
      <c r="D4" s="30"/>
      <c r="E4" s="43"/>
      <c r="F4" s="30"/>
      <c r="G4" s="30"/>
      <c r="H4" s="30"/>
      <c r="I4" s="30"/>
      <c r="J4" s="30"/>
      <c r="K4" s="10"/>
      <c r="L4" s="31"/>
    </row>
    <row r="5" spans="1:12" ht="15.75" customHeight="1">
      <c r="A5" s="69" t="s">
        <v>47</v>
      </c>
      <c r="B5" s="69"/>
      <c r="C5" s="69"/>
      <c r="D5" s="69"/>
      <c r="E5" s="69"/>
      <c r="F5" s="69"/>
      <c r="G5" s="69"/>
      <c r="H5" s="69"/>
      <c r="I5" s="69"/>
      <c r="J5" s="69"/>
      <c r="K5" s="31"/>
      <c r="L5" s="31"/>
    </row>
    <row r="6" spans="1:12" s="5" customFormat="1" ht="17.25" customHeight="1">
      <c r="A6" s="70" t="s">
        <v>49</v>
      </c>
      <c r="B6" s="70"/>
      <c r="C6" s="70"/>
      <c r="D6" s="70"/>
      <c r="E6" s="70"/>
      <c r="F6" s="70"/>
      <c r="G6" s="70"/>
      <c r="H6" s="70"/>
      <c r="I6" s="70"/>
      <c r="J6" s="70"/>
      <c r="K6" s="32"/>
      <c r="L6" s="32"/>
    </row>
    <row r="7" spans="1:12" ht="12" customHeight="1">
      <c r="A7" s="14"/>
      <c r="B7" s="14"/>
      <c r="C7" s="15"/>
      <c r="D7" s="15"/>
      <c r="E7" s="16"/>
      <c r="F7" s="17"/>
      <c r="G7" s="71"/>
      <c r="H7" s="71"/>
      <c r="I7" s="71"/>
      <c r="J7" s="71"/>
      <c r="K7" s="31"/>
      <c r="L7" s="31"/>
    </row>
    <row r="8" spans="1:12" ht="12" customHeight="1">
      <c r="A8" s="14"/>
      <c r="B8" s="14"/>
      <c r="C8" s="15"/>
      <c r="D8" s="15"/>
      <c r="E8" s="16"/>
      <c r="F8" s="17"/>
      <c r="G8" s="31"/>
      <c r="H8" s="31"/>
      <c r="I8" s="31"/>
      <c r="J8" s="31"/>
      <c r="K8" s="31"/>
      <c r="L8" s="31"/>
    </row>
    <row r="9" spans="1:12" ht="12" customHeight="1">
      <c r="A9" s="14"/>
      <c r="B9" s="14"/>
      <c r="C9" s="15"/>
      <c r="D9" s="15"/>
      <c r="E9" s="16"/>
      <c r="F9" s="17"/>
      <c r="G9" s="66" t="s">
        <v>30</v>
      </c>
      <c r="H9" s="66"/>
      <c r="I9" s="66"/>
      <c r="J9" s="66"/>
      <c r="K9" s="31"/>
      <c r="L9" s="31"/>
    </row>
    <row r="10" spans="1:12" ht="12" customHeight="1">
      <c r="A10" s="67" t="s">
        <v>27</v>
      </c>
      <c r="B10" s="67"/>
      <c r="C10" s="67"/>
      <c r="D10" s="67"/>
      <c r="E10" s="16"/>
      <c r="F10" s="17"/>
      <c r="G10" s="66" t="s">
        <v>31</v>
      </c>
      <c r="H10" s="66"/>
      <c r="I10" s="66"/>
      <c r="J10" s="66"/>
      <c r="K10" s="31"/>
      <c r="L10" s="31"/>
    </row>
    <row r="11" spans="1:12" ht="12" customHeight="1">
      <c r="A11" s="67" t="s">
        <v>28</v>
      </c>
      <c r="B11" s="67"/>
      <c r="C11" s="67"/>
      <c r="D11" s="67"/>
      <c r="E11" s="16"/>
      <c r="F11" s="17"/>
      <c r="G11" s="66" t="s">
        <v>32</v>
      </c>
      <c r="H11" s="66"/>
      <c r="I11" s="66"/>
      <c r="J11" s="66"/>
      <c r="K11" s="31"/>
      <c r="L11" s="31"/>
    </row>
    <row r="12" spans="1:12" ht="12" customHeight="1">
      <c r="A12" s="67" t="s">
        <v>29</v>
      </c>
      <c r="B12" s="67"/>
      <c r="C12" s="67"/>
      <c r="D12" s="67"/>
      <c r="E12" s="16"/>
      <c r="F12" s="17"/>
      <c r="G12" s="66" t="s">
        <v>33</v>
      </c>
      <c r="H12" s="66"/>
      <c r="I12" s="66"/>
      <c r="J12" s="66"/>
      <c r="K12" s="31"/>
      <c r="L12" s="31"/>
    </row>
    <row r="13" spans="1:12" ht="12" customHeight="1">
      <c r="A13" s="50"/>
      <c r="B13" s="50"/>
      <c r="C13" s="50"/>
      <c r="D13" s="50"/>
      <c r="E13" s="16"/>
      <c r="F13" s="17"/>
      <c r="G13" s="66" t="s">
        <v>34</v>
      </c>
      <c r="H13" s="66"/>
      <c r="I13" s="66"/>
      <c r="J13" s="66"/>
      <c r="K13" s="31"/>
      <c r="L13" s="31"/>
    </row>
    <row r="14" spans="1:12" ht="12" customHeight="1">
      <c r="A14" s="50"/>
      <c r="B14" s="50"/>
      <c r="C14" s="50"/>
      <c r="D14" s="50"/>
      <c r="E14" s="16"/>
      <c r="F14" s="17"/>
      <c r="G14" s="66" t="s">
        <v>35</v>
      </c>
      <c r="H14" s="66"/>
      <c r="I14" s="66"/>
      <c r="J14" s="66"/>
      <c r="K14" s="31"/>
      <c r="L14" s="31"/>
    </row>
    <row r="15" spans="1:12" ht="12" customHeight="1">
      <c r="A15" s="50"/>
      <c r="B15" s="50"/>
      <c r="C15" s="50"/>
      <c r="D15" s="50"/>
      <c r="E15" s="16"/>
      <c r="F15" s="17"/>
      <c r="G15" s="66" t="s">
        <v>36</v>
      </c>
      <c r="H15" s="66"/>
      <c r="I15" s="66"/>
      <c r="J15" s="66"/>
      <c r="K15" s="31"/>
      <c r="L15" s="31"/>
    </row>
    <row r="16" spans="1:12" ht="12" customHeight="1">
      <c r="A16" s="50"/>
      <c r="B16" s="50"/>
      <c r="C16" s="50"/>
      <c r="D16" s="50"/>
      <c r="E16" s="16"/>
      <c r="F16" s="17"/>
      <c r="G16" s="66" t="s">
        <v>37</v>
      </c>
      <c r="H16" s="66"/>
      <c r="I16" s="66"/>
      <c r="J16" s="66"/>
      <c r="K16" s="31"/>
      <c r="L16" s="31"/>
    </row>
    <row r="17" spans="1:12" ht="12" customHeight="1">
      <c r="A17" s="50"/>
      <c r="B17" s="50"/>
      <c r="C17" s="50"/>
      <c r="D17" s="50"/>
      <c r="E17" s="16"/>
      <c r="F17" s="17"/>
      <c r="G17" s="66" t="s">
        <v>38</v>
      </c>
      <c r="H17" s="66"/>
      <c r="I17" s="66"/>
      <c r="J17" s="66"/>
      <c r="K17" s="31"/>
      <c r="L17" s="31"/>
    </row>
    <row r="18" spans="1:12" ht="12" customHeight="1">
      <c r="A18" s="50"/>
      <c r="B18" s="50"/>
      <c r="C18" s="50"/>
      <c r="D18" s="50"/>
      <c r="E18" s="16"/>
      <c r="F18" s="17"/>
      <c r="G18" s="66" t="s">
        <v>46</v>
      </c>
      <c r="H18" s="66"/>
      <c r="I18" s="66"/>
      <c r="J18" s="66"/>
      <c r="K18" s="31"/>
      <c r="L18" s="31"/>
    </row>
    <row r="19" spans="1:12" ht="12" customHeight="1">
      <c r="A19" s="50"/>
      <c r="B19" s="50"/>
      <c r="C19" s="50"/>
      <c r="D19" s="50"/>
      <c r="E19" s="16"/>
      <c r="F19" s="17"/>
      <c r="G19" s="49"/>
      <c r="H19" s="49"/>
      <c r="I19" s="49"/>
      <c r="J19" s="49"/>
      <c r="K19" s="31"/>
      <c r="L19" s="31"/>
    </row>
    <row r="20" spans="1:12" ht="12" customHeight="1">
      <c r="A20" s="14"/>
      <c r="B20" s="59" t="s">
        <v>18</v>
      </c>
      <c r="C20" s="59"/>
      <c r="D20" s="59"/>
      <c r="E20" s="59"/>
      <c r="F20" s="59"/>
      <c r="G20" s="59"/>
      <c r="H20" s="59"/>
      <c r="I20" s="59"/>
      <c r="J20" s="59"/>
      <c r="K20" s="31"/>
      <c r="L20" s="31"/>
    </row>
    <row r="21" spans="1:12" ht="12" customHeight="1">
      <c r="A21" s="13"/>
      <c r="B21" s="13"/>
      <c r="C21" s="1"/>
      <c r="D21" s="1"/>
      <c r="E21" s="1"/>
      <c r="F21" s="2"/>
      <c r="G21" s="60"/>
      <c r="H21" s="60"/>
      <c r="I21" s="60"/>
      <c r="J21" s="60"/>
      <c r="K21" s="31"/>
      <c r="L21" s="31"/>
    </row>
    <row r="22" spans="1:12" ht="12" customHeight="1">
      <c r="A22" s="61" t="s">
        <v>15</v>
      </c>
      <c r="B22" s="61"/>
      <c r="C22" s="61"/>
      <c r="D22" s="61"/>
      <c r="E22" s="18"/>
      <c r="F22" s="18"/>
      <c r="G22" s="60"/>
      <c r="H22" s="60"/>
      <c r="I22" s="60"/>
      <c r="J22" s="60"/>
      <c r="K22" s="31"/>
      <c r="L22" s="31"/>
    </row>
    <row r="23" spans="1:12" ht="15" customHeight="1">
      <c r="A23" s="62" t="s">
        <v>1</v>
      </c>
      <c r="B23" s="55" t="s">
        <v>2</v>
      </c>
      <c r="C23" s="64" t="s">
        <v>17</v>
      </c>
      <c r="D23" s="54" t="s">
        <v>3</v>
      </c>
      <c r="E23" s="54"/>
      <c r="F23" s="47"/>
      <c r="G23" s="54" t="s">
        <v>4</v>
      </c>
      <c r="H23" s="65" t="s">
        <v>5</v>
      </c>
      <c r="I23" s="54" t="s">
        <v>21</v>
      </c>
      <c r="J23" s="55" t="s">
        <v>22</v>
      </c>
      <c r="K23" s="55" t="s">
        <v>23</v>
      </c>
      <c r="L23" s="31"/>
    </row>
    <row r="24" spans="1:12" ht="23.25" customHeight="1">
      <c r="A24" s="63"/>
      <c r="B24" s="63"/>
      <c r="C24" s="64"/>
      <c r="D24" s="19" t="s">
        <v>6</v>
      </c>
      <c r="E24" s="20" t="s">
        <v>2</v>
      </c>
      <c r="F24" s="20" t="s">
        <v>7</v>
      </c>
      <c r="G24" s="54"/>
      <c r="H24" s="65"/>
      <c r="I24" s="54"/>
      <c r="J24" s="55"/>
      <c r="K24" s="55"/>
      <c r="L24" s="31"/>
    </row>
    <row r="25" spans="1:12">
      <c r="A25" s="21" t="s">
        <v>8</v>
      </c>
      <c r="B25" s="21" t="s">
        <v>9</v>
      </c>
      <c r="C25" s="21" t="s">
        <v>24</v>
      </c>
      <c r="D25" s="22">
        <v>4</v>
      </c>
      <c r="E25" s="21" t="s">
        <v>25</v>
      </c>
      <c r="F25" s="21" t="s">
        <v>10</v>
      </c>
      <c r="G25" s="21" t="s">
        <v>11</v>
      </c>
      <c r="H25" s="21" t="s">
        <v>26</v>
      </c>
      <c r="I25" s="21" t="s">
        <v>12</v>
      </c>
      <c r="J25" s="29">
        <v>10</v>
      </c>
      <c r="K25" s="29">
        <v>11</v>
      </c>
      <c r="L25" s="31"/>
    </row>
    <row r="26" spans="1:12" ht="25.5">
      <c r="A26" s="23" t="s">
        <v>50</v>
      </c>
      <c r="B26" s="24">
        <v>16994.66</v>
      </c>
      <c r="C26" s="25">
        <v>43718</v>
      </c>
      <c r="D26" s="26"/>
      <c r="E26" s="27"/>
      <c r="F26" s="33">
        <f>B26</f>
        <v>16994.66</v>
      </c>
      <c r="G26" s="34" t="s">
        <v>58</v>
      </c>
      <c r="H26" s="35">
        <f t="shared" ref="H26:H32" si="0">(RIGHT(G26,8))-((LEFT(G26,8)))+1</f>
        <v>48</v>
      </c>
      <c r="I26" s="33">
        <f t="shared" ref="I26:I32" si="1">(F26/K26*H26*J26)/100</f>
        <v>190.340192</v>
      </c>
      <c r="J26" s="36">
        <v>7</v>
      </c>
      <c r="K26" s="36">
        <v>300</v>
      </c>
      <c r="L26" s="31"/>
    </row>
    <row r="27" spans="1:12">
      <c r="A27" s="23"/>
      <c r="B27" s="24"/>
      <c r="C27" s="25"/>
      <c r="D27" s="26"/>
      <c r="E27" s="27"/>
      <c r="F27" s="33">
        <f>F26-E27</f>
        <v>16994.66</v>
      </c>
      <c r="G27" s="34" t="s">
        <v>60</v>
      </c>
      <c r="H27" s="35">
        <f t="shared" ref="H27" si="2">(RIGHT(G27,8))-((LEFT(G27,8)))+1</f>
        <v>7</v>
      </c>
      <c r="I27" s="33">
        <f t="shared" ref="I27" si="3">(F27/K27*H27*J27)/100</f>
        <v>25.775234333333334</v>
      </c>
      <c r="J27" s="36">
        <v>6.5</v>
      </c>
      <c r="K27" s="36">
        <v>300</v>
      </c>
      <c r="L27" s="31"/>
    </row>
    <row r="28" spans="1:12">
      <c r="A28" s="23"/>
      <c r="B28" s="24"/>
      <c r="C28" s="25"/>
      <c r="D28" s="26">
        <v>43774</v>
      </c>
      <c r="E28" s="27">
        <v>1000</v>
      </c>
      <c r="F28" s="33">
        <f>F26-E28</f>
        <v>15994.66</v>
      </c>
      <c r="G28" s="34" t="s">
        <v>59</v>
      </c>
      <c r="H28" s="35">
        <f t="shared" si="0"/>
        <v>5</v>
      </c>
      <c r="I28" s="33">
        <f t="shared" si="1"/>
        <v>17.327548333333333</v>
      </c>
      <c r="J28" s="36">
        <v>6.5</v>
      </c>
      <c r="K28" s="36">
        <v>300</v>
      </c>
      <c r="L28" s="31"/>
    </row>
    <row r="29" spans="1:12">
      <c r="A29" s="23"/>
      <c r="B29" s="24"/>
      <c r="C29" s="25"/>
      <c r="D29" s="26"/>
      <c r="E29" s="27"/>
      <c r="F29" s="33">
        <f>F28-E29</f>
        <v>15994.66</v>
      </c>
      <c r="G29" s="34" t="s">
        <v>39</v>
      </c>
      <c r="H29" s="35">
        <f t="shared" ref="H29:H31" si="4">(RIGHT(G29,8))-((LEFT(G29,8)))+1</f>
        <v>30</v>
      </c>
      <c r="I29" s="33">
        <f t="shared" ref="I29:I31" si="5">(F29/K29*H29*J29)/100</f>
        <v>183.46815882352942</v>
      </c>
      <c r="J29" s="36">
        <v>6.5</v>
      </c>
      <c r="K29" s="36">
        <v>170</v>
      </c>
      <c r="L29" s="31"/>
    </row>
    <row r="30" spans="1:12">
      <c r="A30" s="23"/>
      <c r="B30" s="24"/>
      <c r="C30" s="25"/>
      <c r="D30" s="26"/>
      <c r="E30" s="27"/>
      <c r="F30" s="33">
        <f>F29-E30</f>
        <v>15994.66</v>
      </c>
      <c r="G30" s="34" t="s">
        <v>61</v>
      </c>
      <c r="H30" s="35">
        <f t="shared" si="4"/>
        <v>6</v>
      </c>
      <c r="I30" s="33">
        <f t="shared" si="5"/>
        <v>47.983980000000003</v>
      </c>
      <c r="J30" s="36">
        <v>6.5</v>
      </c>
      <c r="K30" s="36">
        <v>130</v>
      </c>
      <c r="L30" s="31"/>
    </row>
    <row r="31" spans="1:12">
      <c r="A31" s="23"/>
      <c r="B31" s="24"/>
      <c r="C31" s="25"/>
      <c r="D31" s="51"/>
      <c r="E31" s="51"/>
      <c r="F31" s="33">
        <f>F26-E28</f>
        <v>15994.66</v>
      </c>
      <c r="G31" s="34" t="s">
        <v>62</v>
      </c>
      <c r="H31" s="35">
        <f t="shared" si="4"/>
        <v>57</v>
      </c>
      <c r="I31" s="33">
        <f t="shared" si="5"/>
        <v>438.31520192307687</v>
      </c>
      <c r="J31" s="36">
        <v>6.25</v>
      </c>
      <c r="K31" s="36">
        <v>130</v>
      </c>
      <c r="L31" s="31"/>
    </row>
    <row r="32" spans="1:12">
      <c r="A32" s="23"/>
      <c r="B32" s="24"/>
      <c r="C32" s="25"/>
      <c r="D32" s="26"/>
      <c r="E32" s="27"/>
      <c r="F32" s="33">
        <f>F31</f>
        <v>15994.66</v>
      </c>
      <c r="G32" s="34" t="s">
        <v>45</v>
      </c>
      <c r="H32" s="35">
        <f t="shared" si="0"/>
        <v>55</v>
      </c>
      <c r="I32" s="33">
        <f t="shared" si="1"/>
        <v>406.01829230769232</v>
      </c>
      <c r="J32" s="36">
        <v>6</v>
      </c>
      <c r="K32" s="36">
        <v>130</v>
      </c>
      <c r="L32" s="31"/>
    </row>
    <row r="33" spans="1:12">
      <c r="A33" s="23"/>
      <c r="B33" s="24"/>
      <c r="C33" s="25"/>
      <c r="D33" s="26"/>
      <c r="E33" s="27"/>
      <c r="F33" s="37">
        <f>F32</f>
        <v>15994.66</v>
      </c>
      <c r="G33" s="38" t="s">
        <v>0</v>
      </c>
      <c r="H33" s="39"/>
      <c r="I33" s="37">
        <f>I26+I31+I32</f>
        <v>1034.6736862307691</v>
      </c>
      <c r="J33" s="40"/>
      <c r="K33" s="40"/>
      <c r="L33" s="31"/>
    </row>
    <row r="34" spans="1:12" ht="25.5">
      <c r="A34" s="23" t="s">
        <v>54</v>
      </c>
      <c r="B34" s="24">
        <v>6355.72</v>
      </c>
      <c r="C34" s="25">
        <v>43871</v>
      </c>
      <c r="D34" s="26"/>
      <c r="E34" s="27"/>
      <c r="F34" s="33">
        <f>B34</f>
        <v>6355.72</v>
      </c>
      <c r="G34" s="34" t="s">
        <v>45</v>
      </c>
      <c r="H34" s="35">
        <f t="shared" ref="H34" si="6">(RIGHT(G34,8))-((LEFT(G34,8)))+1</f>
        <v>55</v>
      </c>
      <c r="I34" s="33">
        <f t="shared" ref="I34" si="7">(F34/K34*H34*J34)/100</f>
        <v>69.91292</v>
      </c>
      <c r="J34" s="36">
        <v>6</v>
      </c>
      <c r="K34" s="36">
        <v>300</v>
      </c>
      <c r="L34" s="31"/>
    </row>
    <row r="35" spans="1:12">
      <c r="A35" s="23"/>
      <c r="B35" s="24"/>
      <c r="C35" s="25"/>
      <c r="D35" s="26"/>
      <c r="E35" s="27"/>
      <c r="F35" s="37">
        <f>F34</f>
        <v>6355.72</v>
      </c>
      <c r="G35" s="38" t="s">
        <v>0</v>
      </c>
      <c r="H35" s="39"/>
      <c r="I35" s="37">
        <f>I34</f>
        <v>69.91292</v>
      </c>
      <c r="J35" s="40"/>
      <c r="K35" s="40"/>
      <c r="L35" s="31"/>
    </row>
    <row r="36" spans="1:12">
      <c r="A36" s="23"/>
      <c r="B36" s="24"/>
      <c r="C36" s="25"/>
      <c r="D36" s="26"/>
      <c r="E36" s="27"/>
      <c r="F36" s="37">
        <f>F33+F35</f>
        <v>22350.38</v>
      </c>
      <c r="G36" s="38" t="s">
        <v>0</v>
      </c>
      <c r="H36" s="39"/>
      <c r="I36" s="37">
        <f>I33+I35</f>
        <v>1104.5866062307691</v>
      </c>
      <c r="J36" s="40"/>
      <c r="K36" s="40"/>
      <c r="L36" s="31"/>
    </row>
    <row r="37" spans="1:12">
      <c r="A37" s="6"/>
      <c r="B37" s="6"/>
      <c r="C37" s="56" t="s">
        <v>14</v>
      </c>
      <c r="D37" s="56"/>
      <c r="E37" s="56"/>
      <c r="F37" s="41">
        <f>F36</f>
        <v>22350.38</v>
      </c>
      <c r="G37" s="57" t="s">
        <v>19</v>
      </c>
      <c r="H37" s="57"/>
      <c r="I37" s="42">
        <f>I36</f>
        <v>1104.5866062307691</v>
      </c>
      <c r="J37" s="36"/>
      <c r="K37" s="36"/>
      <c r="L37" s="31"/>
    </row>
    <row r="38" spans="1:12">
      <c r="A38" s="7"/>
      <c r="B38" s="8"/>
      <c r="C38" s="56" t="s">
        <v>20</v>
      </c>
      <c r="D38" s="56"/>
      <c r="E38" s="56"/>
      <c r="F38" s="41">
        <f>F37+I37</f>
        <v>23454.96660623077</v>
      </c>
      <c r="G38" s="58"/>
      <c r="H38" s="58"/>
      <c r="I38" s="42"/>
      <c r="J38" s="36"/>
      <c r="K38" s="36"/>
      <c r="L38" s="31"/>
    </row>
    <row r="39" spans="1:12">
      <c r="A39" s="31"/>
      <c r="B39" s="31"/>
      <c r="C39" s="31"/>
      <c r="D39" s="31"/>
      <c r="E39" s="31"/>
      <c r="F39" s="31"/>
      <c r="G39" s="31"/>
      <c r="H39" s="31"/>
      <c r="I39" s="31"/>
      <c r="J39" s="31"/>
      <c r="K39" s="31"/>
      <c r="L39" s="31"/>
    </row>
    <row r="40" spans="1:12" s="12" customFormat="1" ht="15.75">
      <c r="A40" s="52" t="s">
        <v>48</v>
      </c>
      <c r="B40" s="52"/>
      <c r="C40" s="52"/>
      <c r="J40" s="11"/>
    </row>
    <row r="41" spans="1:12" s="12" customFormat="1">
      <c r="A41" s="53"/>
      <c r="B41" s="53"/>
      <c r="C41" s="53"/>
      <c r="G41" s="28"/>
      <c r="J41" s="10"/>
    </row>
    <row r="47" spans="1:12">
      <c r="F47" s="9"/>
    </row>
    <row r="48" spans="1:12" s="9" customFormat="1"/>
    <row r="49" spans="6:6" s="9" customFormat="1"/>
    <row r="50" spans="6:6" s="9" customFormat="1">
      <c r="F50"/>
    </row>
    <row r="74" spans="6:6">
      <c r="F74" s="9"/>
    </row>
    <row r="75" spans="6:6" s="9" customFormat="1"/>
    <row r="76" spans="6:6" s="9" customFormat="1"/>
    <row r="77" spans="6:6" s="9" customFormat="1">
      <c r="F77"/>
    </row>
  </sheetData>
  <mergeCells count="38">
    <mergeCell ref="G7:J7"/>
    <mergeCell ref="G1:J1"/>
    <mergeCell ref="A2:I2"/>
    <mergeCell ref="A3:I3"/>
    <mergeCell ref="A5:J5"/>
    <mergeCell ref="A6:J6"/>
    <mergeCell ref="G18:J18"/>
    <mergeCell ref="G9:J9"/>
    <mergeCell ref="A10:D10"/>
    <mergeCell ref="G10:J10"/>
    <mergeCell ref="A11:D11"/>
    <mergeCell ref="G11:J11"/>
    <mergeCell ref="A12:D12"/>
    <mergeCell ref="G12:J12"/>
    <mergeCell ref="G13:J13"/>
    <mergeCell ref="G14:J14"/>
    <mergeCell ref="G15:J15"/>
    <mergeCell ref="G16:J16"/>
    <mergeCell ref="G17:J17"/>
    <mergeCell ref="B20:J20"/>
    <mergeCell ref="G21:J21"/>
    <mergeCell ref="A22:D22"/>
    <mergeCell ref="G22:J22"/>
    <mergeCell ref="A23:A24"/>
    <mergeCell ref="B23:B24"/>
    <mergeCell ref="C23:C24"/>
    <mergeCell ref="D23:E23"/>
    <mergeCell ref="G23:G24"/>
    <mergeCell ref="H23:H24"/>
    <mergeCell ref="A40:C40"/>
    <mergeCell ref="A41:C41"/>
    <mergeCell ref="I23:I24"/>
    <mergeCell ref="J23:J24"/>
    <mergeCell ref="K23:K24"/>
    <mergeCell ref="C37:E37"/>
    <mergeCell ref="G37:H37"/>
    <mergeCell ref="C38:E38"/>
    <mergeCell ref="G38:H38"/>
  </mergeCells>
  <pageMargins left="0.31496062992125984" right="0.31496062992125984" top="0.35433070866141736" bottom="0.35433070866141736" header="0.31496062992125984" footer="0.31496062992125984"/>
  <pageSetup paperSize="9" scale="90" fitToHeight="100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L79"/>
  <sheetViews>
    <sheetView tabSelected="1" topLeftCell="A17" workbookViewId="0">
      <selection activeCell="F15" sqref="F15"/>
    </sheetView>
  </sheetViews>
  <sheetFormatPr defaultRowHeight="15"/>
  <cols>
    <col min="1" max="1" width="25.28515625" customWidth="1"/>
    <col min="2" max="2" width="12.7109375" customWidth="1"/>
    <col min="3" max="3" width="10.7109375" customWidth="1"/>
    <col min="4" max="4" width="10.85546875" customWidth="1"/>
    <col min="5" max="5" width="11.42578125" customWidth="1"/>
    <col min="6" max="6" width="13.85546875" customWidth="1"/>
    <col min="7" max="7" width="18.7109375" customWidth="1"/>
    <col min="9" max="9" width="15.28515625" customWidth="1"/>
    <col min="10" max="10" width="12.42578125" customWidth="1"/>
    <col min="11" max="11" width="11.7109375" bestFit="1" customWidth="1"/>
  </cols>
  <sheetData>
    <row r="1" spans="1:12" ht="46.5" hidden="1" customHeight="1">
      <c r="A1" s="45" t="s">
        <v>16</v>
      </c>
      <c r="B1" s="3"/>
      <c r="C1" s="4"/>
      <c r="D1" s="4"/>
      <c r="E1" s="3"/>
      <c r="F1" s="4"/>
      <c r="G1" s="59"/>
      <c r="H1" s="59"/>
      <c r="I1" s="59"/>
      <c r="J1" s="59"/>
      <c r="K1" s="31"/>
      <c r="L1" s="31"/>
    </row>
    <row r="2" spans="1:12" ht="15.75">
      <c r="A2" s="68" t="s">
        <v>13</v>
      </c>
      <c r="B2" s="68"/>
      <c r="C2" s="68"/>
      <c r="D2" s="68"/>
      <c r="E2" s="68"/>
      <c r="F2" s="68"/>
      <c r="G2" s="68"/>
      <c r="H2" s="68"/>
      <c r="I2" s="68"/>
      <c r="J2" s="11"/>
      <c r="K2" s="31"/>
      <c r="L2" s="31"/>
    </row>
    <row r="3" spans="1:12" ht="26.25" customHeight="1">
      <c r="A3" s="69" t="s">
        <v>64</v>
      </c>
      <c r="B3" s="69"/>
      <c r="C3" s="69"/>
      <c r="D3" s="69"/>
      <c r="E3" s="69"/>
      <c r="F3" s="69"/>
      <c r="G3" s="69"/>
      <c r="H3" s="69"/>
      <c r="I3" s="69"/>
      <c r="J3" s="30"/>
      <c r="K3" s="10"/>
      <c r="L3" s="31"/>
    </row>
    <row r="4" spans="1:12" ht="15" hidden="1" customHeight="1">
      <c r="A4" s="30"/>
      <c r="B4" s="30"/>
      <c r="C4" s="30"/>
      <c r="D4" s="30"/>
      <c r="E4" s="43"/>
      <c r="F4" s="30"/>
      <c r="G4" s="30"/>
      <c r="H4" s="30"/>
      <c r="I4" s="30"/>
      <c r="J4" s="30"/>
      <c r="K4" s="10"/>
      <c r="L4" s="31"/>
    </row>
    <row r="5" spans="1:12" ht="15.75" customHeight="1">
      <c r="A5" s="69" t="s">
        <v>65</v>
      </c>
      <c r="B5" s="69"/>
      <c r="C5" s="69"/>
      <c r="D5" s="69"/>
      <c r="E5" s="69"/>
      <c r="F5" s="69"/>
      <c r="G5" s="69"/>
      <c r="H5" s="69"/>
      <c r="I5" s="69"/>
      <c r="J5" s="69"/>
      <c r="K5" s="31"/>
      <c r="L5" s="31"/>
    </row>
    <row r="6" spans="1:12" s="5" customFormat="1" ht="17.25" customHeight="1">
      <c r="A6" s="70" t="s">
        <v>49</v>
      </c>
      <c r="B6" s="70"/>
      <c r="C6" s="70"/>
      <c r="D6" s="70"/>
      <c r="E6" s="70"/>
      <c r="F6" s="70"/>
      <c r="G6" s="70"/>
      <c r="H6" s="70"/>
      <c r="I6" s="70"/>
      <c r="J6" s="70"/>
      <c r="K6" s="32"/>
      <c r="L6" s="32"/>
    </row>
    <row r="7" spans="1:12" ht="12" customHeight="1">
      <c r="A7" s="14"/>
      <c r="B7" s="14"/>
      <c r="C7" s="15"/>
      <c r="D7" s="15"/>
      <c r="E7" s="16"/>
      <c r="F7" s="17"/>
      <c r="G7" s="71"/>
      <c r="H7" s="71"/>
      <c r="I7" s="71"/>
      <c r="J7" s="71"/>
      <c r="K7" s="31"/>
      <c r="L7" s="31"/>
    </row>
    <row r="8" spans="1:12" ht="12" customHeight="1">
      <c r="A8" s="14"/>
      <c r="B8" s="14"/>
      <c r="C8" s="15"/>
      <c r="D8" s="15"/>
      <c r="E8" s="16"/>
      <c r="F8" s="17"/>
      <c r="G8" s="66"/>
      <c r="H8" s="66"/>
      <c r="I8" s="66"/>
      <c r="J8" s="66"/>
      <c r="K8" s="31"/>
      <c r="L8" s="31"/>
    </row>
    <row r="9" spans="1:12" ht="12" customHeight="1">
      <c r="A9" s="67" t="s">
        <v>27</v>
      </c>
      <c r="B9" s="67"/>
      <c r="C9" s="67"/>
      <c r="D9" s="67"/>
      <c r="E9" s="16"/>
      <c r="F9" s="17"/>
      <c r="G9" s="66"/>
      <c r="H9" s="66"/>
      <c r="I9" s="66"/>
      <c r="J9" s="66"/>
      <c r="K9" s="31"/>
      <c r="L9" s="31"/>
    </row>
    <row r="10" spans="1:12" ht="12" customHeight="1">
      <c r="A10" s="67" t="s">
        <v>28</v>
      </c>
      <c r="B10" s="67"/>
      <c r="C10" s="67"/>
      <c r="D10" s="67"/>
      <c r="E10" s="16"/>
      <c r="F10" s="17"/>
      <c r="G10" s="66"/>
      <c r="H10" s="66"/>
      <c r="I10" s="66"/>
      <c r="J10" s="66"/>
      <c r="K10" s="31"/>
      <c r="L10" s="31"/>
    </row>
    <row r="11" spans="1:12" ht="12" customHeight="1">
      <c r="A11" s="67" t="s">
        <v>29</v>
      </c>
      <c r="B11" s="67"/>
      <c r="C11" s="67"/>
      <c r="D11" s="67"/>
      <c r="E11" s="16"/>
      <c r="F11" s="17"/>
      <c r="G11" s="66"/>
      <c r="H11" s="66"/>
      <c r="I11" s="66"/>
      <c r="J11" s="66"/>
      <c r="K11" s="31"/>
      <c r="L11" s="31"/>
    </row>
    <row r="12" spans="1:12" ht="12" customHeight="1">
      <c r="A12" s="46"/>
      <c r="B12" s="46"/>
      <c r="C12" s="46"/>
      <c r="D12" s="46"/>
      <c r="E12" s="16"/>
      <c r="F12" s="17"/>
      <c r="G12" s="66"/>
      <c r="H12" s="66"/>
      <c r="I12" s="66"/>
      <c r="J12" s="66"/>
      <c r="K12" s="31"/>
      <c r="L12" s="31"/>
    </row>
    <row r="13" spans="1:12" ht="12" customHeight="1">
      <c r="A13" s="46"/>
      <c r="B13" s="46"/>
      <c r="C13" s="46"/>
      <c r="D13" s="46"/>
      <c r="E13" s="16"/>
      <c r="F13" s="17"/>
      <c r="G13" s="66"/>
      <c r="H13" s="66"/>
      <c r="I13" s="66"/>
      <c r="J13" s="66"/>
      <c r="K13" s="31"/>
      <c r="L13" s="31"/>
    </row>
    <row r="14" spans="1:12" ht="12" customHeight="1">
      <c r="A14" s="46"/>
      <c r="B14" s="46"/>
      <c r="C14" s="46"/>
      <c r="D14" s="46"/>
      <c r="E14" s="16"/>
      <c r="F14" s="17"/>
      <c r="G14" s="66"/>
      <c r="H14" s="66"/>
      <c r="I14" s="66"/>
      <c r="J14" s="66"/>
      <c r="K14" s="31"/>
      <c r="L14" s="31"/>
    </row>
    <row r="15" spans="1:12" ht="12" customHeight="1">
      <c r="A15" s="46"/>
      <c r="B15" s="46"/>
      <c r="C15" s="46"/>
      <c r="D15" s="46"/>
      <c r="E15" s="16"/>
      <c r="F15" s="17"/>
      <c r="G15" s="66"/>
      <c r="H15" s="66"/>
      <c r="I15" s="66"/>
      <c r="J15" s="66"/>
      <c r="K15" s="31"/>
      <c r="L15" s="31"/>
    </row>
    <row r="16" spans="1:12" ht="12" customHeight="1">
      <c r="A16" s="46"/>
      <c r="B16" s="46"/>
      <c r="C16" s="46"/>
      <c r="D16" s="46"/>
      <c r="E16" s="16"/>
      <c r="F16" s="17"/>
      <c r="G16" s="66"/>
      <c r="H16" s="66"/>
      <c r="I16" s="66"/>
      <c r="J16" s="66"/>
      <c r="K16" s="31"/>
      <c r="L16" s="31"/>
    </row>
    <row r="17" spans="1:12" ht="12" customHeight="1">
      <c r="A17" s="46"/>
      <c r="B17" s="46"/>
      <c r="C17" s="46"/>
      <c r="D17" s="46"/>
      <c r="E17" s="16"/>
      <c r="F17" s="17"/>
      <c r="G17" s="66"/>
      <c r="H17" s="66"/>
      <c r="I17" s="66"/>
      <c r="J17" s="66"/>
      <c r="K17" s="31"/>
      <c r="L17" s="31"/>
    </row>
    <row r="18" spans="1:12" ht="12" customHeight="1">
      <c r="A18" s="72" t="s">
        <v>18</v>
      </c>
      <c r="B18" s="72"/>
      <c r="C18" s="72"/>
      <c r="D18" s="72"/>
      <c r="E18" s="72"/>
      <c r="F18" s="72"/>
      <c r="G18" s="17"/>
      <c r="H18" s="17"/>
      <c r="I18" s="17"/>
      <c r="J18" s="17"/>
      <c r="K18" s="31"/>
      <c r="L18" s="31"/>
    </row>
    <row r="19" spans="1:12" ht="12" customHeight="1">
      <c r="A19" s="13"/>
      <c r="B19" s="13"/>
      <c r="C19" s="1"/>
      <c r="D19" s="1"/>
      <c r="E19" s="1"/>
      <c r="F19" s="2"/>
      <c r="G19" s="60"/>
      <c r="H19" s="60"/>
      <c r="I19" s="60"/>
      <c r="J19" s="60"/>
      <c r="K19" s="31"/>
      <c r="L19" s="31"/>
    </row>
    <row r="20" spans="1:12" ht="12" customHeight="1">
      <c r="A20" s="61" t="s">
        <v>15</v>
      </c>
      <c r="B20" s="61"/>
      <c r="C20" s="61"/>
      <c r="D20" s="61"/>
      <c r="E20" s="18"/>
      <c r="F20" s="18"/>
      <c r="G20" s="60"/>
      <c r="H20" s="60"/>
      <c r="I20" s="60"/>
      <c r="J20" s="60"/>
      <c r="K20" s="31"/>
      <c r="L20" s="31"/>
    </row>
    <row r="21" spans="1:12" ht="15" customHeight="1">
      <c r="A21" s="62" t="s">
        <v>1</v>
      </c>
      <c r="B21" s="55" t="s">
        <v>2</v>
      </c>
      <c r="C21" s="64" t="s">
        <v>17</v>
      </c>
      <c r="D21" s="54" t="s">
        <v>3</v>
      </c>
      <c r="E21" s="54"/>
      <c r="F21" s="44"/>
      <c r="G21" s="54" t="s">
        <v>4</v>
      </c>
      <c r="H21" s="65" t="s">
        <v>5</v>
      </c>
      <c r="I21" s="54" t="s">
        <v>21</v>
      </c>
      <c r="J21" s="55" t="s">
        <v>22</v>
      </c>
      <c r="K21" s="55" t="s">
        <v>23</v>
      </c>
      <c r="L21" s="31"/>
    </row>
    <row r="22" spans="1:12" ht="23.25" customHeight="1">
      <c r="A22" s="63"/>
      <c r="B22" s="63"/>
      <c r="C22" s="64"/>
      <c r="D22" s="19" t="s">
        <v>6</v>
      </c>
      <c r="E22" s="20" t="s">
        <v>2</v>
      </c>
      <c r="F22" s="20" t="s">
        <v>7</v>
      </c>
      <c r="G22" s="54"/>
      <c r="H22" s="65"/>
      <c r="I22" s="54"/>
      <c r="J22" s="55"/>
      <c r="K22" s="55"/>
      <c r="L22" s="31"/>
    </row>
    <row r="23" spans="1:12">
      <c r="A23" s="21" t="s">
        <v>8</v>
      </c>
      <c r="B23" s="21" t="s">
        <v>9</v>
      </c>
      <c r="C23" s="21" t="s">
        <v>24</v>
      </c>
      <c r="D23" s="22">
        <v>4</v>
      </c>
      <c r="E23" s="21" t="s">
        <v>25</v>
      </c>
      <c r="F23" s="21" t="s">
        <v>10</v>
      </c>
      <c r="G23" s="21" t="s">
        <v>11</v>
      </c>
      <c r="H23" s="21" t="s">
        <v>26</v>
      </c>
      <c r="I23" s="21" t="s">
        <v>12</v>
      </c>
      <c r="J23" s="29">
        <v>10</v>
      </c>
      <c r="K23" s="29">
        <v>11</v>
      </c>
      <c r="L23" s="31"/>
    </row>
    <row r="24" spans="1:12" ht="25.5">
      <c r="A24" s="23" t="s">
        <v>50</v>
      </c>
      <c r="B24" s="24">
        <v>16994.66</v>
      </c>
      <c r="C24" s="25">
        <v>43718</v>
      </c>
      <c r="D24" s="26"/>
      <c r="E24" s="27"/>
      <c r="F24" s="33">
        <f>B24</f>
        <v>16994.66</v>
      </c>
      <c r="G24" s="34" t="s">
        <v>56</v>
      </c>
      <c r="H24" s="35">
        <f t="shared" ref="H24:H27" si="0">(RIGHT(G24,8))-((LEFT(G24,8)))+1</f>
        <v>51</v>
      </c>
      <c r="I24" s="33">
        <f t="shared" ref="I24:I27" si="1">(F24/K24*H24*J24)/100</f>
        <v>122.7864185</v>
      </c>
      <c r="J24" s="36">
        <v>4.25</v>
      </c>
      <c r="K24" s="36">
        <v>300</v>
      </c>
      <c r="L24" s="31"/>
    </row>
    <row r="25" spans="1:12">
      <c r="A25" s="23"/>
      <c r="B25" s="24"/>
      <c r="C25" s="25"/>
      <c r="D25" s="26">
        <v>43770</v>
      </c>
      <c r="E25" s="27">
        <v>1000</v>
      </c>
      <c r="F25" s="33">
        <f>F24-E25</f>
        <v>15994.66</v>
      </c>
      <c r="G25" s="34" t="s">
        <v>57</v>
      </c>
      <c r="H25" s="35">
        <f t="shared" ref="H25" si="2">(RIGHT(G25,8))-((LEFT(G25,8)))+1</f>
        <v>9</v>
      </c>
      <c r="I25" s="33">
        <f t="shared" ref="I25" si="3">(F25/K25*H25*J25)/100</f>
        <v>20.3931915</v>
      </c>
      <c r="J25" s="36">
        <v>4.25</v>
      </c>
      <c r="K25" s="36">
        <v>300</v>
      </c>
      <c r="L25" s="31"/>
    </row>
    <row r="26" spans="1:12">
      <c r="A26" s="23"/>
      <c r="B26" s="24"/>
      <c r="C26" s="25"/>
      <c r="D26" s="51"/>
      <c r="E26" s="51"/>
      <c r="F26" s="33">
        <f>F24-E25</f>
        <v>15994.66</v>
      </c>
      <c r="G26" s="34" t="s">
        <v>39</v>
      </c>
      <c r="H26" s="35">
        <f t="shared" si="0"/>
        <v>30</v>
      </c>
      <c r="I26" s="33">
        <f t="shared" si="1"/>
        <v>119.95994999999999</v>
      </c>
      <c r="J26" s="36">
        <v>4.25</v>
      </c>
      <c r="K26" s="36">
        <v>170</v>
      </c>
      <c r="L26" s="31"/>
    </row>
    <row r="27" spans="1:12">
      <c r="A27" s="23"/>
      <c r="B27" s="24"/>
      <c r="C27" s="25"/>
      <c r="D27" s="26"/>
      <c r="E27" s="27"/>
      <c r="F27" s="33">
        <f>F26</f>
        <v>15994.66</v>
      </c>
      <c r="G27" s="34" t="s">
        <v>40</v>
      </c>
      <c r="H27" s="35">
        <f t="shared" si="0"/>
        <v>118</v>
      </c>
      <c r="I27" s="33">
        <f t="shared" si="1"/>
        <v>617.02476846153843</v>
      </c>
      <c r="J27" s="36">
        <v>4.25</v>
      </c>
      <c r="K27" s="36">
        <v>130</v>
      </c>
      <c r="L27" s="31"/>
    </row>
    <row r="28" spans="1:12">
      <c r="A28" s="23"/>
      <c r="B28" s="24"/>
      <c r="C28" s="25"/>
      <c r="D28" s="26"/>
      <c r="E28" s="27"/>
      <c r="F28" s="37">
        <f>F27</f>
        <v>15994.66</v>
      </c>
      <c r="G28" s="38" t="s">
        <v>0</v>
      </c>
      <c r="H28" s="39"/>
      <c r="I28" s="37">
        <f>I24+I26+I27</f>
        <v>859.77113696153845</v>
      </c>
      <c r="J28" s="40"/>
      <c r="K28" s="40"/>
      <c r="L28" s="31"/>
    </row>
    <row r="29" spans="1:12" ht="25.5">
      <c r="A29" s="23" t="s">
        <v>51</v>
      </c>
      <c r="B29" s="24">
        <v>3316.04</v>
      </c>
      <c r="C29" s="25">
        <v>43779</v>
      </c>
      <c r="D29" s="26"/>
      <c r="E29" s="27"/>
      <c r="F29" s="33">
        <f>B29</f>
        <v>3316.04</v>
      </c>
      <c r="G29" s="34" t="s">
        <v>41</v>
      </c>
      <c r="H29" s="35">
        <f t="shared" ref="H29:H31" si="4">(RIGHT(G29,8))-((LEFT(G29,8)))+1</f>
        <v>60</v>
      </c>
      <c r="I29" s="33">
        <f t="shared" ref="I29:I31" si="5">(F29/K29*H29*J29)/100</f>
        <v>28.186340000000001</v>
      </c>
      <c r="J29" s="36">
        <v>4.25</v>
      </c>
      <c r="K29" s="36">
        <v>300</v>
      </c>
      <c r="L29" s="31"/>
    </row>
    <row r="30" spans="1:12">
      <c r="A30" s="23"/>
      <c r="B30" s="24"/>
      <c r="C30" s="25"/>
      <c r="D30" s="26"/>
      <c r="E30" s="27"/>
      <c r="F30" s="33">
        <f>F29</f>
        <v>3316.04</v>
      </c>
      <c r="G30" s="34" t="s">
        <v>42</v>
      </c>
      <c r="H30" s="35">
        <f t="shared" si="4"/>
        <v>30</v>
      </c>
      <c r="I30" s="33">
        <f t="shared" si="5"/>
        <v>24.870299999999997</v>
      </c>
      <c r="J30" s="36">
        <v>4.25</v>
      </c>
      <c r="K30" s="36">
        <v>170</v>
      </c>
      <c r="L30" s="31"/>
    </row>
    <row r="31" spans="1:12">
      <c r="A31" s="23"/>
      <c r="B31" s="24"/>
      <c r="C31" s="25"/>
      <c r="D31" s="26"/>
      <c r="E31" s="27"/>
      <c r="F31" s="33">
        <f>F30</f>
        <v>3316.04</v>
      </c>
      <c r="G31" s="34" t="s">
        <v>52</v>
      </c>
      <c r="H31" s="35">
        <f t="shared" si="4"/>
        <v>57</v>
      </c>
      <c r="I31" s="33">
        <f t="shared" si="5"/>
        <v>61.793129999999991</v>
      </c>
      <c r="J31" s="36">
        <v>4.25</v>
      </c>
      <c r="K31" s="36">
        <v>130</v>
      </c>
      <c r="L31" s="31"/>
    </row>
    <row r="32" spans="1:12">
      <c r="A32" s="23"/>
      <c r="B32" s="24"/>
      <c r="C32" s="25"/>
      <c r="D32" s="26"/>
      <c r="E32" s="27"/>
      <c r="F32" s="37">
        <f>F31</f>
        <v>3316.04</v>
      </c>
      <c r="G32" s="38" t="s">
        <v>0</v>
      </c>
      <c r="H32" s="39"/>
      <c r="I32" s="37">
        <f>I29+I30+I31</f>
        <v>114.84976999999999</v>
      </c>
      <c r="J32" s="40"/>
      <c r="K32" s="40"/>
      <c r="L32" s="31"/>
    </row>
    <row r="33" spans="1:12" ht="25.5">
      <c r="A33" s="23" t="s">
        <v>53</v>
      </c>
      <c r="B33" s="24">
        <v>34265.660000000003</v>
      </c>
      <c r="C33" s="25">
        <v>43840</v>
      </c>
      <c r="D33" s="26"/>
      <c r="E33" s="27"/>
      <c r="F33" s="33">
        <f>B33</f>
        <v>34265.660000000003</v>
      </c>
      <c r="G33" s="34" t="s">
        <v>43</v>
      </c>
      <c r="H33" s="35">
        <f t="shared" ref="H33:H34" si="6">(RIGHT(G33,8))-((LEFT(G33,8)))+1</f>
        <v>60</v>
      </c>
      <c r="I33" s="33">
        <f t="shared" ref="I33:I34" si="7">(F33/K33*H33*J33)/100</f>
        <v>291.25811000000004</v>
      </c>
      <c r="J33" s="36">
        <v>4.25</v>
      </c>
      <c r="K33" s="36">
        <v>300</v>
      </c>
      <c r="L33" s="31"/>
    </row>
    <row r="34" spans="1:12">
      <c r="A34" s="23"/>
      <c r="B34" s="24"/>
      <c r="C34" s="25"/>
      <c r="D34" s="26"/>
      <c r="E34" s="27"/>
      <c r="F34" s="33">
        <f>F33</f>
        <v>34265.660000000003</v>
      </c>
      <c r="G34" s="34" t="s">
        <v>44</v>
      </c>
      <c r="H34" s="35">
        <f t="shared" si="6"/>
        <v>24</v>
      </c>
      <c r="I34" s="33">
        <f t="shared" si="7"/>
        <v>205.59396000000004</v>
      </c>
      <c r="J34" s="36">
        <v>4.25</v>
      </c>
      <c r="K34" s="36">
        <v>170</v>
      </c>
      <c r="L34" s="31"/>
    </row>
    <row r="35" spans="1:12">
      <c r="A35" s="23"/>
      <c r="B35" s="24"/>
      <c r="C35" s="25"/>
      <c r="D35" s="26"/>
      <c r="E35" s="27"/>
      <c r="F35" s="37">
        <f>F34</f>
        <v>34265.660000000003</v>
      </c>
      <c r="G35" s="38" t="s">
        <v>0</v>
      </c>
      <c r="H35" s="39"/>
      <c r="I35" s="37">
        <f>I34+I33</f>
        <v>496.85207000000008</v>
      </c>
      <c r="J35" s="40"/>
      <c r="K35" s="40"/>
      <c r="L35" s="31"/>
    </row>
    <row r="36" spans="1:12" ht="25.5">
      <c r="A36" s="23" t="s">
        <v>54</v>
      </c>
      <c r="B36" s="24">
        <v>6355.72</v>
      </c>
      <c r="C36" s="25">
        <v>43871</v>
      </c>
      <c r="D36" s="26"/>
      <c r="E36" s="27"/>
      <c r="F36" s="33">
        <f>B36</f>
        <v>6355.72</v>
      </c>
      <c r="G36" s="34" t="s">
        <v>45</v>
      </c>
      <c r="H36" s="35">
        <f t="shared" ref="H36" si="8">(RIGHT(G36,8))-((LEFT(G36,8)))+1</f>
        <v>55</v>
      </c>
      <c r="I36" s="33">
        <f t="shared" ref="I36" si="9">(F36/K36*H36*J36)/100</f>
        <v>49.521651666666664</v>
      </c>
      <c r="J36" s="36">
        <v>4.25</v>
      </c>
      <c r="K36" s="36">
        <v>300</v>
      </c>
      <c r="L36" s="31"/>
    </row>
    <row r="37" spans="1:12">
      <c r="A37" s="23"/>
      <c r="B37" s="24"/>
      <c r="C37" s="25"/>
      <c r="D37" s="26"/>
      <c r="E37" s="27"/>
      <c r="F37" s="37">
        <f>F36</f>
        <v>6355.72</v>
      </c>
      <c r="G37" s="38" t="s">
        <v>0</v>
      </c>
      <c r="H37" s="39"/>
      <c r="I37" s="37">
        <f>I36</f>
        <v>49.521651666666664</v>
      </c>
      <c r="J37" s="40"/>
      <c r="K37" s="40"/>
      <c r="L37" s="31"/>
    </row>
    <row r="38" spans="1:12">
      <c r="A38" s="23"/>
      <c r="B38" s="24"/>
      <c r="C38" s="25"/>
      <c r="D38" s="26"/>
      <c r="E38" s="27"/>
      <c r="F38" s="37">
        <f>F28+F32+F35+F37</f>
        <v>59932.08</v>
      </c>
      <c r="G38" s="38" t="s">
        <v>0</v>
      </c>
      <c r="H38" s="39"/>
      <c r="I38" s="37">
        <f>I28+I32+I35+I37</f>
        <v>1520.9946286282052</v>
      </c>
      <c r="J38" s="40"/>
      <c r="K38" s="40"/>
      <c r="L38" s="31"/>
    </row>
    <row r="39" spans="1:12">
      <c r="A39" s="6"/>
      <c r="B39" s="6"/>
      <c r="C39" s="56" t="s">
        <v>14</v>
      </c>
      <c r="D39" s="56"/>
      <c r="E39" s="56"/>
      <c r="F39" s="41">
        <f>F38</f>
        <v>59932.08</v>
      </c>
      <c r="G39" s="57" t="s">
        <v>19</v>
      </c>
      <c r="H39" s="57"/>
      <c r="I39" s="42">
        <f>I38</f>
        <v>1520.9946286282052</v>
      </c>
      <c r="J39" s="36"/>
      <c r="K39" s="36"/>
      <c r="L39" s="31"/>
    </row>
    <row r="40" spans="1:12">
      <c r="A40" s="7"/>
      <c r="B40" s="8"/>
      <c r="C40" s="56" t="s">
        <v>20</v>
      </c>
      <c r="D40" s="56"/>
      <c r="E40" s="56"/>
      <c r="F40" s="41">
        <f>F39+I39</f>
        <v>61453.074628628208</v>
      </c>
      <c r="G40" s="58"/>
      <c r="H40" s="58"/>
      <c r="I40" s="42"/>
      <c r="J40" s="36"/>
      <c r="K40" s="36"/>
      <c r="L40" s="31"/>
    </row>
    <row r="41" spans="1:12" ht="10.5" customHeight="1">
      <c r="A41" s="31"/>
      <c r="B41" s="31"/>
      <c r="C41" s="31"/>
      <c r="D41" s="31"/>
      <c r="E41" s="31"/>
      <c r="F41" s="31"/>
      <c r="G41" s="31"/>
      <c r="H41" s="31"/>
      <c r="I41" s="31"/>
      <c r="J41" s="31"/>
      <c r="K41" s="31"/>
      <c r="L41" s="31"/>
    </row>
    <row r="42" spans="1:12" s="12" customFormat="1" ht="15.75">
      <c r="A42" s="52" t="s">
        <v>63</v>
      </c>
      <c r="B42" s="52"/>
      <c r="C42" s="52"/>
      <c r="J42" s="11"/>
    </row>
    <row r="43" spans="1:12" s="12" customFormat="1">
      <c r="A43" s="53"/>
      <c r="B43" s="53"/>
      <c r="C43" s="53"/>
      <c r="G43" s="28"/>
      <c r="J43" s="10"/>
    </row>
    <row r="49" spans="6:6">
      <c r="F49" s="9"/>
    </row>
    <row r="50" spans="6:6" s="9" customFormat="1"/>
    <row r="51" spans="6:6" s="9" customFormat="1"/>
    <row r="52" spans="6:6" s="9" customFormat="1">
      <c r="F52"/>
    </row>
    <row r="76" spans="6:6">
      <c r="F76" s="9"/>
    </row>
    <row r="77" spans="6:6" s="9" customFormat="1"/>
    <row r="78" spans="6:6" s="9" customFormat="1"/>
    <row r="79" spans="6:6" s="9" customFormat="1">
      <c r="F79"/>
    </row>
  </sheetData>
  <mergeCells count="38">
    <mergeCell ref="G7:J7"/>
    <mergeCell ref="G1:J1"/>
    <mergeCell ref="A2:I2"/>
    <mergeCell ref="A3:I3"/>
    <mergeCell ref="A5:J5"/>
    <mergeCell ref="A6:J6"/>
    <mergeCell ref="A18:F18"/>
    <mergeCell ref="G17:J17"/>
    <mergeCell ref="G8:J8"/>
    <mergeCell ref="A9:D9"/>
    <mergeCell ref="G9:J9"/>
    <mergeCell ref="A10:D10"/>
    <mergeCell ref="G10:J10"/>
    <mergeCell ref="A11:D11"/>
    <mergeCell ref="G11:J11"/>
    <mergeCell ref="G12:J12"/>
    <mergeCell ref="G13:J13"/>
    <mergeCell ref="G14:J14"/>
    <mergeCell ref="G15:J15"/>
    <mergeCell ref="G16:J16"/>
    <mergeCell ref="G19:J19"/>
    <mergeCell ref="A20:D20"/>
    <mergeCell ref="G20:J20"/>
    <mergeCell ref="A21:A22"/>
    <mergeCell ref="B21:B22"/>
    <mergeCell ref="C21:C22"/>
    <mergeCell ref="D21:E21"/>
    <mergeCell ref="G21:G22"/>
    <mergeCell ref="H21:H22"/>
    <mergeCell ref="A42:C42"/>
    <mergeCell ref="A43:C43"/>
    <mergeCell ref="I21:I22"/>
    <mergeCell ref="J21:J22"/>
    <mergeCell ref="K21:K22"/>
    <mergeCell ref="C39:E39"/>
    <mergeCell ref="G39:H39"/>
    <mergeCell ref="C40:E40"/>
    <mergeCell ref="G40:H40"/>
  </mergeCells>
  <pageMargins left="0.31496062992125984" right="0.31496062992125984" top="0.35433070866141736" bottom="0.35433070866141736" header="0.31496062992125984" footer="0.31496062992125984"/>
  <pageSetup paperSize="9" scale="90" fitToHeight="10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таб1</vt:lpstr>
      <vt:lpstr>таб2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2020-09-23T11:25:58Z</dcterms:modified>
</cp:coreProperties>
</file>