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400" windowHeight="5910" tabRatio="394"/>
  </bookViews>
  <sheets>
    <sheet name="резерв отпусков " sheetId="2" r:id="rId1"/>
  </sheets>
  <calcPr calcId="124519"/>
</workbook>
</file>

<file path=xl/calcChain.xml><?xml version="1.0" encoding="utf-8"?>
<calcChain xmlns="http://schemas.openxmlformats.org/spreadsheetml/2006/main">
  <c r="F26" i="2"/>
  <c r="I14" l="1"/>
  <c r="J14"/>
  <c r="K14"/>
  <c r="M14"/>
  <c r="W14"/>
  <c r="V14"/>
  <c r="T14"/>
  <c r="Q14"/>
  <c r="O14"/>
  <c r="Q11"/>
  <c r="R11"/>
  <c r="K26"/>
  <c r="S11" s="1"/>
  <c r="N11"/>
  <c r="O11"/>
  <c r="P11"/>
  <c r="I26"/>
  <c r="K11"/>
  <c r="T11" l="1"/>
  <c r="W11" s="1"/>
  <c r="M11"/>
  <c r="V11" s="1"/>
  <c r="S14" l="1"/>
</calcChain>
</file>

<file path=xl/sharedStrings.xml><?xml version="1.0" encoding="utf-8"?>
<sst xmlns="http://schemas.openxmlformats.org/spreadsheetml/2006/main" count="29" uniqueCount="25">
  <si>
    <t>ФСС</t>
  </si>
  <si>
    <t>ФОМС</t>
  </si>
  <si>
    <t>Итого</t>
  </si>
  <si>
    <t>Подразделение</t>
  </si>
  <si>
    <t xml:space="preserve">счет учета </t>
  </si>
  <si>
    <t>Основной</t>
  </si>
  <si>
    <t>Северный</t>
  </si>
  <si>
    <t xml:space="preserve">среднедневная з/п </t>
  </si>
  <si>
    <t>сумма, руб.</t>
  </si>
  <si>
    <t>страховые взносы</t>
  </si>
  <si>
    <t>ФСС  НС</t>
  </si>
  <si>
    <t>ВСЕГО</t>
  </si>
  <si>
    <t>Должность</t>
  </si>
  <si>
    <t>%</t>
  </si>
  <si>
    <t>сумма</t>
  </si>
  <si>
    <t>ИТОГО</t>
  </si>
  <si>
    <t>Остатки отпусков на 31.12.2020</t>
  </si>
  <si>
    <t>ПФР</t>
  </si>
  <si>
    <t>Абдрахманов Рустам Шакирьянович</t>
  </si>
  <si>
    <t>фсс</t>
  </si>
  <si>
    <t>НС</t>
  </si>
  <si>
    <t>фомс</t>
  </si>
  <si>
    <t>итого</t>
  </si>
  <si>
    <t>слесарь</t>
  </si>
  <si>
    <t>Ромашка ООО</t>
  </si>
</sst>
</file>

<file path=xl/styles.xml><?xml version="1.0" encoding="utf-8"?>
<styleSheet xmlns="http://schemas.openxmlformats.org/spreadsheetml/2006/main">
  <numFmts count="1">
    <numFmt numFmtId="164" formatCode="0.00;[Red]\-0.00"/>
  </numFmts>
  <fonts count="7">
    <font>
      <sz val="8"/>
      <name val="Arial"/>
      <family val="2"/>
    </font>
    <font>
      <b/>
      <sz val="18"/>
      <color indexed="24"/>
      <name val="Arial"/>
      <family val="2"/>
      <charset val="204"/>
    </font>
    <font>
      <b/>
      <sz val="14"/>
      <name val="Arial"/>
    </font>
    <font>
      <b/>
      <i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4" fontId="5" fillId="2" borderId="1" xfId="0" applyNumberFormat="1" applyFont="1" applyFill="1" applyBorder="1"/>
    <xf numFmtId="1" fontId="0" fillId="0" borderId="1" xfId="0" applyNumberFormat="1" applyFont="1" applyBorder="1" applyAlignment="1">
      <alignment horizontal="center" vertical="center"/>
    </xf>
    <xf numFmtId="0" fontId="0" fillId="3" borderId="1" xfId="0" applyFill="1" applyBorder="1"/>
    <xf numFmtId="2" fontId="0" fillId="3" borderId="1" xfId="0" applyNumberFormat="1" applyFill="1" applyBorder="1"/>
    <xf numFmtId="2" fontId="0" fillId="0" borderId="1" xfId="0" applyNumberFormat="1" applyFill="1" applyBorder="1"/>
    <xf numFmtId="0" fontId="0" fillId="0" borderId="11" xfId="0" applyNumberFormat="1" applyFont="1" applyBorder="1" applyAlignment="1">
      <alignment vertical="top" wrapText="1" indent="2"/>
    </xf>
    <xf numFmtId="40" fontId="0" fillId="0" borderId="11" xfId="0" applyNumberFormat="1" applyFont="1" applyBorder="1" applyAlignment="1">
      <alignment horizontal="right" vertical="top"/>
    </xf>
    <xf numFmtId="0" fontId="0" fillId="0" borderId="11" xfId="0" applyNumberFormat="1" applyFont="1" applyBorder="1" applyAlignment="1">
      <alignment horizontal="right" vertical="top"/>
    </xf>
    <xf numFmtId="164" fontId="0" fillId="0" borderId="11" xfId="0" applyNumberFormat="1" applyFont="1" applyBorder="1" applyAlignment="1">
      <alignment horizontal="right" vertical="top"/>
    </xf>
    <xf numFmtId="2" fontId="0" fillId="0" borderId="0" xfId="0" applyNumberFormat="1"/>
    <xf numFmtId="2" fontId="0" fillId="0" borderId="1" xfId="0" applyNumberFormat="1" applyBorder="1"/>
    <xf numFmtId="0" fontId="0" fillId="3" borderId="1" xfId="0" applyFill="1" applyBorder="1" applyAlignment="1">
      <alignment horizontal="left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9646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5:W26"/>
  <sheetViews>
    <sheetView tabSelected="1" topLeftCell="B1" workbookViewId="0">
      <selection activeCell="B7" sqref="B7:W7"/>
    </sheetView>
  </sheetViews>
  <sheetFormatPr defaultRowHeight="11.25"/>
  <cols>
    <col min="3" max="3" width="29.5" customWidth="1"/>
    <col min="4" max="4" width="12.6640625" customWidth="1"/>
    <col min="5" max="5" width="11" customWidth="1"/>
    <col min="6" max="6" width="12.33203125" customWidth="1"/>
    <col min="9" max="9" width="9.6640625" bestFit="1" customWidth="1"/>
    <col min="13" max="13" width="13.5" customWidth="1"/>
    <col min="20" max="20" width="10.1640625" bestFit="1" customWidth="1"/>
    <col min="23" max="23" width="11.6640625" customWidth="1"/>
  </cols>
  <sheetData>
    <row r="5" spans="2:23" ht="23.25">
      <c r="B5" s="30" t="s">
        <v>16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7" spans="2:23" ht="33" customHeight="1">
      <c r="B7" s="21" t="s">
        <v>24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9" spans="2:23" ht="25.15" customHeight="1">
      <c r="B9" s="31" t="s">
        <v>3</v>
      </c>
      <c r="C9" s="32"/>
      <c r="D9" s="35" t="s">
        <v>4</v>
      </c>
      <c r="E9" s="1"/>
      <c r="F9" s="1"/>
      <c r="G9" s="1"/>
      <c r="H9" s="1"/>
      <c r="I9" s="29" t="s">
        <v>5</v>
      </c>
      <c r="J9" s="29" t="s">
        <v>6</v>
      </c>
      <c r="K9" s="37" t="s">
        <v>2</v>
      </c>
      <c r="L9" s="38" t="s">
        <v>7</v>
      </c>
      <c r="M9" s="38" t="s">
        <v>8</v>
      </c>
      <c r="N9" s="25" t="s">
        <v>9</v>
      </c>
      <c r="O9" s="28"/>
      <c r="P9" s="28"/>
      <c r="Q9" s="28"/>
      <c r="R9" s="28"/>
      <c r="S9" s="28"/>
      <c r="T9" s="26"/>
      <c r="U9" s="25" t="s">
        <v>10</v>
      </c>
      <c r="V9" s="26"/>
      <c r="W9" s="27" t="s">
        <v>11</v>
      </c>
    </row>
    <row r="10" spans="2:23" ht="37.15" customHeight="1">
      <c r="B10" s="33"/>
      <c r="C10" s="34"/>
      <c r="D10" s="36"/>
      <c r="E10" s="29" t="s">
        <v>12</v>
      </c>
      <c r="F10" s="29"/>
      <c r="G10" s="29"/>
      <c r="H10" s="29"/>
      <c r="I10" s="29"/>
      <c r="J10" s="29"/>
      <c r="K10" s="37"/>
      <c r="L10" s="38"/>
      <c r="M10" s="38"/>
      <c r="N10" s="3" t="s">
        <v>13</v>
      </c>
      <c r="O10" s="3" t="s">
        <v>17</v>
      </c>
      <c r="P10" s="3" t="s">
        <v>13</v>
      </c>
      <c r="Q10" s="3" t="s">
        <v>0</v>
      </c>
      <c r="R10" s="3" t="s">
        <v>13</v>
      </c>
      <c r="S10" s="3" t="s">
        <v>1</v>
      </c>
      <c r="T10" s="3" t="s">
        <v>22</v>
      </c>
      <c r="U10" s="2" t="s">
        <v>13</v>
      </c>
      <c r="V10" s="2" t="s">
        <v>14</v>
      </c>
      <c r="W10" s="27"/>
    </row>
    <row r="11" spans="2:23" ht="15">
      <c r="B11" s="22" t="s">
        <v>18</v>
      </c>
      <c r="C11" s="22"/>
      <c r="D11" s="4">
        <v>26</v>
      </c>
      <c r="E11" s="23" t="s">
        <v>23</v>
      </c>
      <c r="F11" s="24"/>
      <c r="G11" s="24"/>
      <c r="H11" s="24"/>
      <c r="I11" s="5">
        <v>4.67</v>
      </c>
      <c r="J11" s="5">
        <v>4</v>
      </c>
      <c r="K11" s="5">
        <f>I11+J11</f>
        <v>8.67</v>
      </c>
      <c r="L11" s="6">
        <v>2052.48</v>
      </c>
      <c r="M11" s="6">
        <f>ROUND(L11*K11,2)</f>
        <v>17795</v>
      </c>
      <c r="N11" s="19">
        <f>F26</f>
        <v>13.52412428190927</v>
      </c>
      <c r="O11" s="7">
        <f>M11*N11/100</f>
        <v>2406.6179159657545</v>
      </c>
      <c r="P11" s="19">
        <f>I26</f>
        <v>0.85166278142893759</v>
      </c>
      <c r="Q11" s="7">
        <f>M11*P11/100</f>
        <v>151.55339195527944</v>
      </c>
      <c r="R11" s="19">
        <f>K26</f>
        <v>5.0293680956310824</v>
      </c>
      <c r="S11" s="8">
        <f>R11*M11/100</f>
        <v>894.9760526175512</v>
      </c>
      <c r="T11" s="8">
        <f>O11+Q11+S11</f>
        <v>3453.1473605385854</v>
      </c>
      <c r="U11" s="8">
        <v>0.2</v>
      </c>
      <c r="V11" s="8">
        <f>ROUND(M11*0.2/100,2)</f>
        <v>35.590000000000003</v>
      </c>
      <c r="W11" s="9">
        <f>M11+T11+V11</f>
        <v>21283.737360538584</v>
      </c>
    </row>
    <row r="12" spans="2:23" ht="15">
      <c r="B12" s="22"/>
      <c r="C12" s="22"/>
      <c r="D12" s="4"/>
      <c r="E12" s="24"/>
      <c r="F12" s="24"/>
      <c r="G12" s="24"/>
      <c r="H12" s="24"/>
      <c r="I12" s="10"/>
      <c r="J12" s="5"/>
      <c r="K12" s="5"/>
      <c r="L12" s="6"/>
      <c r="M12" s="6"/>
      <c r="N12" s="7"/>
      <c r="O12" s="7"/>
      <c r="P12" s="7"/>
      <c r="Q12" s="7"/>
      <c r="R12" s="7"/>
      <c r="S12" s="8"/>
      <c r="T12" s="8"/>
      <c r="U12" s="8"/>
      <c r="V12" s="8"/>
      <c r="W12" s="9"/>
    </row>
    <row r="13" spans="2:23" ht="15">
      <c r="B13" s="22"/>
      <c r="C13" s="22"/>
      <c r="D13" s="4"/>
      <c r="E13" s="24"/>
      <c r="F13" s="24"/>
      <c r="G13" s="24"/>
      <c r="H13" s="24"/>
      <c r="I13" s="13"/>
      <c r="J13" s="5"/>
      <c r="K13" s="5"/>
      <c r="L13" s="6"/>
      <c r="M13" s="6"/>
      <c r="N13" s="7"/>
      <c r="O13" s="7"/>
      <c r="P13" s="7"/>
      <c r="Q13" s="7"/>
      <c r="R13" s="7"/>
      <c r="S13" s="8"/>
      <c r="T13" s="8"/>
      <c r="U13" s="8"/>
      <c r="V13" s="8"/>
      <c r="W13" s="9"/>
    </row>
    <row r="14" spans="2:23" ht="17.45" customHeight="1">
      <c r="B14" s="20" t="s">
        <v>15</v>
      </c>
      <c r="C14" s="20"/>
      <c r="D14" s="20"/>
      <c r="E14" s="20"/>
      <c r="F14" s="20"/>
      <c r="G14" s="20"/>
      <c r="H14" s="20"/>
      <c r="I14" s="11">
        <f>SUM(I11:I13)</f>
        <v>4.67</v>
      </c>
      <c r="J14" s="11">
        <f>SUM(J11:J13)</f>
        <v>4</v>
      </c>
      <c r="K14" s="11">
        <f>SUM(K11:K13)</f>
        <v>8.67</v>
      </c>
      <c r="L14" s="11"/>
      <c r="M14" s="11">
        <f>SUM(M11:M13)</f>
        <v>17795</v>
      </c>
      <c r="N14" s="11"/>
      <c r="O14" s="11">
        <f>SUM(O11:O13)</f>
        <v>2406.6179159657545</v>
      </c>
      <c r="P14" s="11"/>
      <c r="Q14" s="11">
        <f>SUM(Q11:Q13)</f>
        <v>151.55339195527944</v>
      </c>
      <c r="R14" s="11"/>
      <c r="S14" s="12">
        <f>S11+S12+S13</f>
        <v>894.9760526175512</v>
      </c>
      <c r="T14" s="11">
        <f>SUM(T11:T13)</f>
        <v>3453.1473605385854</v>
      </c>
      <c r="U14" s="11"/>
      <c r="V14" s="11">
        <f>SUM(V11:V13)</f>
        <v>35.590000000000003</v>
      </c>
      <c r="W14" s="12">
        <f>SUM(W11:W13)</f>
        <v>21283.737360538584</v>
      </c>
    </row>
    <row r="22" spans="3:11">
      <c r="I22" t="s">
        <v>19</v>
      </c>
      <c r="J22" t="s">
        <v>20</v>
      </c>
      <c r="K22" t="s">
        <v>21</v>
      </c>
    </row>
    <row r="24" spans="3:11" ht="22.5">
      <c r="C24" s="14" t="s">
        <v>18</v>
      </c>
      <c r="D24" s="15">
        <v>129254.21</v>
      </c>
      <c r="E24" s="15">
        <v>16803</v>
      </c>
      <c r="F24" s="15">
        <v>17480.5</v>
      </c>
      <c r="G24" s="16"/>
      <c r="H24" s="16"/>
      <c r="I24" s="15">
        <v>1100.81</v>
      </c>
      <c r="J24" s="17">
        <v>258.51</v>
      </c>
      <c r="K24" s="15">
        <v>6500.67</v>
      </c>
    </row>
    <row r="26" spans="3:11">
      <c r="F26" s="18">
        <f>F24*100/D24</f>
        <v>13.52412428190927</v>
      </c>
      <c r="I26" s="18">
        <f>I24*100/D24</f>
        <v>0.85166278142893759</v>
      </c>
      <c r="J26" s="18"/>
      <c r="K26" s="18">
        <f>K24*100/D24</f>
        <v>5.0293680956310824</v>
      </c>
    </row>
  </sheetData>
  <mergeCells count="20">
    <mergeCell ref="B5:U5"/>
    <mergeCell ref="B9:C10"/>
    <mergeCell ref="D9:D10"/>
    <mergeCell ref="I9:I10"/>
    <mergeCell ref="J9:J10"/>
    <mergeCell ref="K9:K10"/>
    <mergeCell ref="L9:L10"/>
    <mergeCell ref="M9:M10"/>
    <mergeCell ref="B14:H14"/>
    <mergeCell ref="B7:W7"/>
    <mergeCell ref="B11:C11"/>
    <mergeCell ref="E11:H11"/>
    <mergeCell ref="B12:C12"/>
    <mergeCell ref="E12:H12"/>
    <mergeCell ref="B13:C13"/>
    <mergeCell ref="E13:H13"/>
    <mergeCell ref="U9:V9"/>
    <mergeCell ref="W9:W10"/>
    <mergeCell ref="N9:T9"/>
    <mergeCell ref="E10:H10"/>
  </mergeCells>
  <pageMargins left="0.11811023622047245" right="0.11811023622047245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резерв отпусков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Ерохина Марина</dc:creator>
  <cp:keywords/>
  <dc:description/>
  <cp:lastModifiedBy>1</cp:lastModifiedBy>
  <cp:revision>1</cp:revision>
  <cp:lastPrinted>2021-01-28T16:25:47Z</cp:lastPrinted>
  <dcterms:created xsi:type="dcterms:W3CDTF">2021-01-28T11:24:32Z</dcterms:created>
  <dcterms:modified xsi:type="dcterms:W3CDTF">2021-03-04T08:02:25Z</dcterms:modified>
</cp:coreProperties>
</file>