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ta41HML2GFDN5jknejP1FlMMyc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7">
      <text>
        <t xml:space="preserve">======
ID#AAAAIYRdbSQ
Автор    (2021-04-28 08:29:54)
Для примера</t>
      </text>
    </comment>
    <comment authorId="0" ref="H6">
      <text>
        <t xml:space="preserve">======
ID#AAAAIYRdbSM
Автор    (2021-04-28 08:29:54)
Для примера</t>
      </text>
    </comment>
    <comment authorId="0" ref="H8">
      <text>
        <t xml:space="preserve">======
ID#AAAAIYRdbSU
Автор    (2021-04-28 08:29:54)
Для примера</t>
      </text>
    </comment>
  </commentList>
  <extLst>
    <ext uri="GoogleSheetsCustomDataVersion1">
      <go:sheetsCustomData xmlns:go="http://customooxmlschemas.google.com/" r:id="rId1" roundtripDataSignature="AMtx7midYmUm7XEXsUsHPQNNh2orT8PU+Q=="/>
    </ext>
  </extLst>
</comments>
</file>

<file path=xl/sharedStrings.xml><?xml version="1.0" encoding="utf-8"?>
<sst xmlns="http://schemas.openxmlformats.org/spreadsheetml/2006/main" count="104" uniqueCount="78">
  <si>
    <t>Настройки обработки:</t>
  </si>
  <si>
    <t>1. Поставщики</t>
  </si>
  <si>
    <t>2. Производитель</t>
  </si>
  <si>
    <t xml:space="preserve"> </t>
  </si>
  <si>
    <t>Выбор только одного производителя (во избежание подгрузки номенклатуры другого поставщика), по умолчанию выгружается заказ по всем поставщикам</t>
  </si>
  <si>
    <t>3. Дата остатков</t>
  </si>
  <si>
    <t>Произвольный, одно окно, по умолчанию остатки на начало сегодняшнего дня</t>
  </si>
  <si>
    <t>4. Период продаж</t>
  </si>
  <si>
    <t>Произвольный, два окна, по умолчанию продажи за предыдущий месяц</t>
  </si>
  <si>
    <t>5. Коэфициент месяца</t>
  </si>
  <si>
    <t>Проставляется вручную, по умолчанию берется единица</t>
  </si>
  <si>
    <t>6. Количество дней заказа</t>
  </si>
  <si>
    <t>Проставляется вручную (в днях)</t>
  </si>
  <si>
    <t>7. Логистическое плечо (просчитывается кол-во дней со дня размещения  заказа до момента приемки на нашем складе, во избежание обнуления позиций)</t>
  </si>
  <si>
    <t>Проставляется вручную (в днях), по умолчанию равно 0.</t>
  </si>
  <si>
    <t>Табличная часть обработки:</t>
  </si>
  <si>
    <t>Продажи</t>
  </si>
  <si>
    <t>Переменные значения</t>
  </si>
  <si>
    <t>Запасы</t>
  </si>
  <si>
    <t>Заказ без учета логистического плеча</t>
  </si>
  <si>
    <t>Заказ с учетом логистического плеча</t>
  </si>
  <si>
    <t>Номенклатурная группа;                 Номенклатура</t>
  </si>
  <si>
    <t>Производитель</t>
  </si>
  <si>
    <t>Артикул</t>
  </si>
  <si>
    <t>Код (Арт. Склада)</t>
  </si>
  <si>
    <t>Себестоимость 1 шт.</t>
  </si>
  <si>
    <t>Кол-во продажи за период в шт. (расход)</t>
  </si>
  <si>
    <t>Кол-во дней на остатках (минус нулевые дни)</t>
  </si>
  <si>
    <t>Средние продажи в день</t>
  </si>
  <si>
    <t>Резервы по заказам</t>
  </si>
  <si>
    <t>Количество дней заказа (если на неделю, то 7)</t>
  </si>
  <si>
    <t>Коэф. Месяца</t>
  </si>
  <si>
    <t>Логистическое плечо (при условии равно )</t>
  </si>
  <si>
    <t>Логистическое плечо (при условии введенного значения)</t>
  </si>
  <si>
    <t>Кол-во остаток на складе отгрузки</t>
  </si>
  <si>
    <t>Кол-во остаток склад приемки</t>
  </si>
  <si>
    <t>Товар в пути</t>
  </si>
  <si>
    <t>Точка запаса</t>
  </si>
  <si>
    <t>Кол-во дней запаса. Ликвидность.</t>
  </si>
  <si>
    <t>Минимальный заказ</t>
  </si>
  <si>
    <t>Кратность</t>
  </si>
  <si>
    <t>Предварительный заказ</t>
  </si>
  <si>
    <t>К заказу</t>
  </si>
  <si>
    <t>Сумма заказа</t>
  </si>
  <si>
    <t>К заказу с учетом кратности</t>
  </si>
  <si>
    <t>Комментарии</t>
  </si>
  <si>
    <t>Берется кол-во дней за отчетный период из них вычетаются дни, когда товара не было на остатках ("0-е" дни). Для примера отчет за 3 месяца(92 дня)</t>
  </si>
  <si>
    <t>Продажи за период "делить" на кол-во дней на остатках (за минусом "0-х" дней)</t>
  </si>
  <si>
    <t>Учитываются заказы , сформированные в базе, не помеченые на удаление, кроме закрытых.</t>
  </si>
  <si>
    <t>Присваивается в карточке товара индивидуально</t>
  </si>
  <si>
    <t>Кол-во остаток на складе отгрузки "плюс" количество остаток на складе приемки "делить" на средние продажи в день.</t>
  </si>
  <si>
    <t>Округление до единицы в большую сторону, минус показываем (для возможности видеть "перетарку")</t>
  </si>
  <si>
    <t>Равен столбцу "Предварительный заказ".Должна быть возможность корректировать количество заказа вручную. Желательна заливка цветом.</t>
  </si>
  <si>
    <t>Здесть нужны пердварительные суммы по группам и итоговая сумма заказа.</t>
  </si>
  <si>
    <t>Округление согласно кратности идет в большую сторону</t>
  </si>
  <si>
    <t>Гель-лаки</t>
  </si>
  <si>
    <t>строка заполнена для примера с формулами</t>
  </si>
  <si>
    <t>База Kodi, шт</t>
  </si>
  <si>
    <t>...</t>
  </si>
  <si>
    <t>GLOSS LUXIO, шт</t>
  </si>
  <si>
    <t>BASE LUXIO, шт</t>
  </si>
  <si>
    <t>ФП БИО топ 10 мл, шт</t>
  </si>
  <si>
    <t>ФП БИО основа-корректор 10 мл, шт</t>
  </si>
  <si>
    <t>Топ Kodi, шт</t>
  </si>
  <si>
    <t>Матовый топ LIANAIL, шт</t>
  </si>
  <si>
    <t>SHINE-ON LUXIO, шт</t>
  </si>
  <si>
    <t>База ESSIE, шт. для лака</t>
  </si>
  <si>
    <t>Топ ESSIE, шт. для лака</t>
  </si>
  <si>
    <t>Топ Gelliant Velena, шт</t>
  </si>
  <si>
    <t>Расходные материалы</t>
  </si>
  <si>
    <t>Салфетка спанлейс безворсовая 30*30 уп, уп</t>
  </si>
  <si>
    <t>Маски 3х-слойные, уп, уп</t>
  </si>
  <si>
    <t>Крафт-пакет для инструментов, уп, уп</t>
  </si>
  <si>
    <t>Перчатки нитриловые S, уп, уп</t>
  </si>
  <si>
    <t>ФП Подготовительная жидкость "Профи-преп" 10 мл, шт</t>
  </si>
  <si>
    <t>Крафт-пакет для фрез, уп, уп</t>
  </si>
  <si>
    <t>Разделители для пальцев, упак</t>
  </si>
  <si>
    <t>Итого: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</si>
</sst>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b/>
      <sz val="11.0"/>
      <color theme="1"/>
      <name val="Calibri"/>
    </font>
    <font>
      <sz val="8.0"/>
      <color theme="1"/>
      <name val="Calibri"/>
    </font>
    <font>
      <b/>
      <sz val="8.0"/>
      <color theme="1"/>
      <name val="Calibri"/>
    </font>
    <font/>
    <font>
      <sz val="11.0"/>
      <color theme="1"/>
      <name val="Calibri"/>
    </font>
    <font>
      <b/>
      <sz val="8.0"/>
      <color theme="1"/>
    </font>
    <font>
      <sz val="8.0"/>
      <color theme="1"/>
    </font>
    <font>
      <b/>
      <sz val="9.0"/>
      <color theme="1"/>
      <name val="Calibri"/>
    </font>
    <font>
      <b/>
      <sz val="9.0"/>
      <color theme="1"/>
    </font>
    <font>
      <b/>
      <sz val="11.0"/>
      <color theme="1"/>
    </font>
  </fonts>
  <fills count="6">
    <fill>
      <patternFill patternType="none"/>
    </fill>
    <fill>
      <patternFill patternType="lightGray"/>
    </fill>
    <fill>
      <patternFill patternType="solid">
        <fgColor rgb="FFECECEC"/>
        <bgColor rgb="FFECECEC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FF0000"/>
        <bgColor rgb="FFFF0000"/>
      </patternFill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14" xfId="0" applyAlignment="1" applyFont="1" applyNumberFormat="1">
      <alignment horizontal="left"/>
    </xf>
    <xf borderId="0" fillId="0" fontId="2" numFmtId="0" xfId="0" applyAlignment="1" applyFont="1">
      <alignment horizontal="left" shrinkToFit="0" wrapText="1"/>
    </xf>
    <xf borderId="1" fillId="0" fontId="3" numFmtId="0" xfId="0" applyAlignment="1" applyBorder="1" applyFont="1">
      <alignment horizontal="center" shrinkToFit="0" vertical="top" wrapText="1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5" fillId="0" fontId="4" numFmtId="0" xfId="0" applyBorder="1" applyFont="1"/>
    <xf borderId="6" fillId="0" fontId="4" numFmtId="0" xfId="0" applyBorder="1" applyFont="1"/>
    <xf borderId="2" fillId="0" fontId="3" numFmtId="0" xfId="0" applyAlignment="1" applyBorder="1" applyFont="1">
      <alignment horizontal="center" shrinkToFit="0" vertical="top" wrapText="1"/>
    </xf>
    <xf borderId="0" fillId="0" fontId="5" numFmtId="0" xfId="0" applyAlignment="1" applyFont="1">
      <alignment horizontal="left" vertical="top"/>
    </xf>
    <xf borderId="7" fillId="0" fontId="3" numFmtId="0" xfId="0" applyAlignment="1" applyBorder="1" applyFont="1">
      <alignment horizontal="left" shrinkToFit="0" vertical="top" wrapText="1"/>
    </xf>
    <xf borderId="8" fillId="0" fontId="3" numFmtId="0" xfId="0" applyAlignment="1" applyBorder="1" applyFont="1">
      <alignment horizontal="left" shrinkToFit="0" vertical="top" wrapText="1"/>
    </xf>
    <xf borderId="9" fillId="0" fontId="3" numFmtId="0" xfId="0" applyAlignment="1" applyBorder="1" applyFont="1">
      <alignment horizontal="left" shrinkToFit="0" vertical="top" wrapText="1"/>
    </xf>
    <xf borderId="10" fillId="0" fontId="3" numFmtId="0" xfId="0" applyAlignment="1" applyBorder="1" applyFont="1">
      <alignment horizontal="left" shrinkToFit="0" vertical="top" wrapText="1"/>
    </xf>
    <xf borderId="11" fillId="0" fontId="6" numFmtId="0" xfId="0" applyAlignment="1" applyBorder="1" applyFont="1">
      <alignment horizontal="left" shrinkToFit="0" vertical="top" wrapText="1"/>
    </xf>
    <xf borderId="12" fillId="0" fontId="6" numFmtId="0" xfId="0" applyAlignment="1" applyBorder="1" applyFont="1">
      <alignment horizontal="left" readingOrder="0" shrinkToFit="0" vertical="top" wrapText="1"/>
    </xf>
    <xf borderId="13" fillId="0" fontId="6" numFmtId="0" xfId="0" applyAlignment="1" applyBorder="1" applyFont="1">
      <alignment horizontal="left" readingOrder="0" shrinkToFit="0" vertical="top" wrapText="1"/>
    </xf>
    <xf borderId="13" fillId="0" fontId="6" numFmtId="0" xfId="0" applyAlignment="1" applyBorder="1" applyFont="1">
      <alignment horizontal="left" shrinkToFit="0" vertical="top" wrapText="1"/>
    </xf>
    <xf borderId="14" fillId="0" fontId="6" numFmtId="0" xfId="0" applyAlignment="1" applyBorder="1" applyFont="1">
      <alignment horizontal="left" shrinkToFit="0" vertical="top" wrapText="1"/>
    </xf>
    <xf borderId="8" fillId="0" fontId="6" numFmtId="0" xfId="0" applyAlignment="1" applyBorder="1" applyFont="1">
      <alignment horizontal="left" shrinkToFit="0" vertical="top" wrapText="1"/>
    </xf>
    <xf borderId="11" fillId="0" fontId="6" numFmtId="0" xfId="0" applyAlignment="1" applyBorder="1" applyFont="1">
      <alignment horizontal="left" readingOrder="0" shrinkToFit="0" vertical="top" wrapText="1"/>
    </xf>
    <xf borderId="15" fillId="2" fontId="2" numFmtId="0" xfId="0" applyAlignment="1" applyBorder="1" applyFill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9" fillId="2" fontId="2" numFmtId="0" xfId="0" applyAlignment="1" applyBorder="1" applyFont="1">
      <alignment horizontal="center" shrinkToFit="0" vertical="center" wrapText="1"/>
    </xf>
    <xf borderId="20" fillId="2" fontId="2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shrinkToFit="0" vertical="center" wrapText="1"/>
    </xf>
    <xf borderId="22" fillId="2" fontId="7" numFmtId="0" xfId="0" applyAlignment="1" applyBorder="1" applyFont="1">
      <alignment horizontal="center" shrinkToFit="0" vertical="center" wrapText="1"/>
    </xf>
    <xf borderId="18" fillId="2" fontId="7" numFmtId="0" xfId="0" applyAlignment="1" applyBorder="1" applyFont="1">
      <alignment horizontal="center" shrinkToFit="0" vertical="center" wrapText="1"/>
    </xf>
    <xf borderId="23" fillId="2" fontId="7" numFmtId="0" xfId="0" applyAlignment="1" applyBorder="1" applyFont="1">
      <alignment horizontal="center" shrinkToFit="0" vertical="center" wrapText="1"/>
    </xf>
    <xf borderId="24" fillId="2" fontId="7" numFmtId="0" xfId="0" applyAlignment="1" applyBorder="1" applyFont="1">
      <alignment horizontal="center" shrinkToFit="0" vertical="center" wrapText="1"/>
    </xf>
    <xf borderId="21" fillId="2" fontId="7" numFmtId="0" xfId="0" applyAlignment="1" applyBorder="1" applyFont="1">
      <alignment horizontal="center" readingOrder="0" shrinkToFit="0" vertical="center" wrapText="1"/>
    </xf>
    <xf borderId="16" fillId="3" fontId="8" numFmtId="0" xfId="0" applyAlignment="1" applyBorder="1" applyFill="1" applyFont="1">
      <alignment shrinkToFit="0" wrapText="1"/>
    </xf>
    <xf borderId="17" fillId="3" fontId="8" numFmtId="0" xfId="0" applyAlignment="1" applyBorder="1" applyFont="1">
      <alignment shrinkToFit="0" wrapText="1"/>
    </xf>
    <xf borderId="18" fillId="3" fontId="8" numFmtId="0" xfId="0" applyAlignment="1" applyBorder="1" applyFont="1">
      <alignment shrinkToFit="0" wrapText="1"/>
    </xf>
    <xf borderId="19" fillId="3" fontId="8" numFmtId="0" xfId="0" applyAlignment="1" applyBorder="1" applyFont="1">
      <alignment shrinkToFit="0" wrapText="1"/>
    </xf>
    <xf borderId="20" fillId="3" fontId="8" numFmtId="0" xfId="0" applyAlignment="1" applyBorder="1" applyFont="1">
      <alignment shrinkToFit="0" wrapText="1"/>
    </xf>
    <xf borderId="21" fillId="3" fontId="9" numFmtId="0" xfId="0" applyAlignment="1" applyBorder="1" applyFont="1">
      <alignment shrinkToFit="0" wrapText="1"/>
    </xf>
    <xf borderId="22" fillId="3" fontId="9" numFmtId="0" xfId="0" applyAlignment="1" applyBorder="1" applyFont="1">
      <alignment shrinkToFit="0" wrapText="1"/>
    </xf>
    <xf borderId="18" fillId="3" fontId="9" numFmtId="0" xfId="0" applyAlignment="1" applyBorder="1" applyFont="1">
      <alignment shrinkToFit="0" wrapText="1"/>
    </xf>
    <xf borderId="18" fillId="3" fontId="9" numFmtId="0" xfId="0" applyBorder="1" applyFont="1"/>
    <xf borderId="23" fillId="3" fontId="8" numFmtId="0" xfId="0" applyBorder="1" applyFont="1"/>
    <xf borderId="24" fillId="3" fontId="9" numFmtId="0" xfId="0" applyAlignment="1" applyBorder="1" applyFont="1">
      <alignment shrinkToFit="0" wrapText="1"/>
    </xf>
    <xf borderId="18" fillId="3" fontId="8" numFmtId="0" xfId="0" applyBorder="1" applyFont="1"/>
    <xf borderId="21" fillId="3" fontId="8" numFmtId="0" xfId="0" applyBorder="1" applyFont="1"/>
    <xf borderId="20" fillId="3" fontId="8" numFmtId="2" xfId="0" applyBorder="1" applyFont="1" applyNumberFormat="1"/>
    <xf borderId="15" fillId="2" fontId="2" numFmtId="0" xfId="0" applyAlignment="1" applyBorder="1" applyFont="1">
      <alignment horizontal="left" vertical="top"/>
    </xf>
    <xf borderId="16" fillId="0" fontId="2" numFmtId="0" xfId="0" applyAlignment="1" applyBorder="1" applyFont="1">
      <alignment shrinkToFit="0" vertical="top" wrapText="1"/>
    </xf>
    <xf borderId="24" fillId="0" fontId="2" numFmtId="0" xfId="0" applyAlignment="1" applyBorder="1" applyFont="1">
      <alignment shrinkToFit="0" vertical="top" wrapText="1"/>
    </xf>
    <xf borderId="18" fillId="0" fontId="2" numFmtId="0" xfId="0" applyAlignment="1" applyBorder="1" applyFont="1">
      <alignment shrinkToFit="0" vertical="top" wrapText="1"/>
    </xf>
    <xf borderId="21" fillId="0" fontId="2" numFmtId="0" xfId="0" applyAlignment="1" applyBorder="1" applyFont="1">
      <alignment shrinkToFit="0" vertical="top" wrapText="1"/>
    </xf>
    <xf borderId="20" fillId="0" fontId="2" numFmtId="0" xfId="0" applyAlignment="1" applyBorder="1" applyFont="1">
      <alignment shrinkToFit="0" vertical="top" wrapText="1"/>
    </xf>
    <xf borderId="16" fillId="0" fontId="2" numFmtId="0" xfId="0" applyBorder="1" applyFont="1"/>
    <xf borderId="18" fillId="0" fontId="2" numFmtId="0" xfId="0" applyBorder="1" applyFont="1"/>
    <xf borderId="20" fillId="0" fontId="2" numFmtId="0" xfId="0" applyBorder="1" applyFont="1"/>
    <xf borderId="24" fillId="0" fontId="2" numFmtId="0" xfId="0" applyBorder="1" applyFont="1"/>
    <xf borderId="21" fillId="0" fontId="2" numFmtId="2" xfId="0" applyBorder="1" applyFont="1" applyNumberFormat="1"/>
    <xf borderId="22" fillId="0" fontId="7" numFmtId="2" xfId="0" applyAlignment="1" applyBorder="1" applyFont="1" applyNumberFormat="1">
      <alignment readingOrder="0"/>
    </xf>
    <xf borderId="18" fillId="0" fontId="7" numFmtId="2" xfId="0" applyAlignment="1" applyBorder="1" applyFont="1" applyNumberFormat="1">
      <alignment readingOrder="0"/>
    </xf>
    <xf borderId="18" fillId="0" fontId="2" numFmtId="2" xfId="0" applyBorder="1" applyFont="1" applyNumberFormat="1"/>
    <xf borderId="18" fillId="4" fontId="6" numFmtId="0" xfId="0" applyBorder="1" applyFill="1" applyFont="1"/>
    <xf borderId="23" fillId="0" fontId="2" numFmtId="0" xfId="0" applyBorder="1" applyFont="1"/>
    <xf borderId="24" fillId="0" fontId="2" numFmtId="2" xfId="0" applyBorder="1" applyFont="1" applyNumberFormat="1"/>
    <xf borderId="18" fillId="4" fontId="3" numFmtId="0" xfId="0" applyBorder="1" applyFont="1"/>
    <xf borderId="21" fillId="0" fontId="7" numFmtId="2" xfId="0" applyBorder="1" applyFont="1" applyNumberFormat="1"/>
    <xf borderId="20" fillId="0" fontId="2" numFmtId="2" xfId="0" applyBorder="1" applyFont="1" applyNumberFormat="1"/>
    <xf borderId="22" fillId="0" fontId="7" numFmtId="2" xfId="0" applyBorder="1" applyFont="1" applyNumberFormat="1"/>
    <xf borderId="18" fillId="0" fontId="7" numFmtId="2" xfId="0" applyBorder="1" applyFont="1" applyNumberFormat="1"/>
    <xf borderId="16" fillId="3" fontId="8" numFmtId="0" xfId="0" applyAlignment="1" applyBorder="1" applyFont="1">
      <alignment shrinkToFit="0" vertical="top" wrapText="1"/>
    </xf>
    <xf borderId="17" fillId="3" fontId="8" numFmtId="0" xfId="0" applyAlignment="1" applyBorder="1" applyFont="1">
      <alignment shrinkToFit="0" vertical="top" wrapText="1"/>
    </xf>
    <xf borderId="18" fillId="3" fontId="8" numFmtId="0" xfId="0" applyAlignment="1" applyBorder="1" applyFont="1">
      <alignment shrinkToFit="0" vertical="top" wrapText="1"/>
    </xf>
    <xf borderId="19" fillId="3" fontId="8" numFmtId="0" xfId="0" applyAlignment="1" applyBorder="1" applyFont="1">
      <alignment shrinkToFit="0" vertical="top" wrapText="1"/>
    </xf>
    <xf borderId="20" fillId="3" fontId="8" numFmtId="0" xfId="0" applyAlignment="1" applyBorder="1" applyFont="1">
      <alignment shrinkToFit="0" vertical="top" wrapText="1"/>
    </xf>
    <xf borderId="21" fillId="3" fontId="9" numFmtId="2" xfId="0" applyAlignment="1" applyBorder="1" applyFont="1" applyNumberFormat="1">
      <alignment shrinkToFit="0" vertical="top" wrapText="1"/>
    </xf>
    <xf borderId="22" fillId="3" fontId="9" numFmtId="2" xfId="0" applyAlignment="1" applyBorder="1" applyFont="1" applyNumberFormat="1">
      <alignment shrinkToFit="0" vertical="top" wrapText="1"/>
    </xf>
    <xf borderId="18" fillId="3" fontId="9" numFmtId="2" xfId="0" applyAlignment="1" applyBorder="1" applyFont="1" applyNumberFormat="1">
      <alignment shrinkToFit="0" vertical="top" wrapText="1"/>
    </xf>
    <xf borderId="24" fillId="3" fontId="9" numFmtId="2" xfId="0" applyAlignment="1" applyBorder="1" applyFont="1" applyNumberFormat="1">
      <alignment shrinkToFit="0" vertical="top" wrapText="1"/>
    </xf>
    <xf borderId="25" fillId="0" fontId="2" numFmtId="0" xfId="0" applyAlignment="1" applyBorder="1" applyFont="1">
      <alignment shrinkToFit="0" vertical="top" wrapText="1"/>
    </xf>
    <xf borderId="26" fillId="0" fontId="2" numFmtId="0" xfId="0" applyAlignment="1" applyBorder="1" applyFont="1">
      <alignment shrinkToFit="0" vertical="top" wrapText="1"/>
    </xf>
    <xf borderId="27" fillId="0" fontId="2" numFmtId="0" xfId="0" applyAlignment="1" applyBorder="1" applyFont="1">
      <alignment shrinkToFit="0" vertical="top" wrapText="1"/>
    </xf>
    <xf borderId="28" fillId="0" fontId="2" numFmtId="0" xfId="0" applyAlignment="1" applyBorder="1" applyFont="1">
      <alignment shrinkToFit="0" vertical="top" wrapText="1"/>
    </xf>
    <xf borderId="29" fillId="0" fontId="2" numFmtId="0" xfId="0" applyAlignment="1" applyBorder="1" applyFont="1">
      <alignment shrinkToFit="0" vertical="top" wrapText="1"/>
    </xf>
    <xf borderId="25" fillId="0" fontId="2" numFmtId="0" xfId="0" applyBorder="1" applyFont="1"/>
    <xf borderId="27" fillId="0" fontId="2" numFmtId="0" xfId="0" applyBorder="1" applyFont="1"/>
    <xf borderId="27" fillId="0" fontId="2" numFmtId="2" xfId="0" applyBorder="1" applyFont="1" applyNumberFormat="1"/>
    <xf borderId="29" fillId="0" fontId="2" numFmtId="2" xfId="0" applyBorder="1" applyFont="1" applyNumberFormat="1"/>
    <xf borderId="29" fillId="0" fontId="2" numFmtId="0" xfId="0" applyBorder="1" applyFont="1"/>
    <xf borderId="26" fillId="0" fontId="2" numFmtId="0" xfId="0" applyBorder="1" applyFont="1"/>
    <xf borderId="28" fillId="0" fontId="2" numFmtId="2" xfId="0" applyBorder="1" applyFont="1" applyNumberFormat="1"/>
    <xf borderId="30" fillId="0" fontId="7" numFmtId="2" xfId="0" applyBorder="1" applyFont="1" applyNumberFormat="1"/>
    <xf borderId="31" fillId="0" fontId="7" numFmtId="2" xfId="0" applyBorder="1" applyFont="1" applyNumberFormat="1"/>
    <xf borderId="31" fillId="0" fontId="2" numFmtId="2" xfId="0" applyBorder="1" applyFont="1" applyNumberFormat="1"/>
    <xf borderId="31" fillId="4" fontId="6" numFmtId="0" xfId="0" applyBorder="1" applyFont="1"/>
    <xf borderId="32" fillId="0" fontId="2" numFmtId="0" xfId="0" applyBorder="1" applyFont="1"/>
    <xf borderId="26" fillId="0" fontId="2" numFmtId="2" xfId="0" applyBorder="1" applyFont="1" applyNumberFormat="1"/>
    <xf borderId="27" fillId="4" fontId="3" numFmtId="0" xfId="0" applyBorder="1" applyFont="1"/>
    <xf borderId="33" fillId="5" fontId="10" numFmtId="0" xfId="0" applyBorder="1" applyFill="1" applyFont="1"/>
    <xf borderId="34" fillId="5" fontId="1" numFmtId="0" xfId="0" applyBorder="1" applyFont="1"/>
    <xf borderId="35" fillId="5" fontId="1" numFmtId="0" xfId="0" applyBorder="1" applyFont="1"/>
    <xf borderId="36" fillId="5" fontId="1" numFmtId="0" xfId="0" applyBorder="1" applyFont="1"/>
    <xf borderId="37" fillId="5" fontId="1" numFmtId="2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27.75"/>
    <col customWidth="1" min="3" max="18" width="7.63"/>
    <col customWidth="1" min="19" max="19" width="9.0"/>
    <col customWidth="1" min="20" max="25" width="7.63"/>
    <col customWidth="1" min="26" max="26" width="10.13"/>
    <col customWidth="1" min="27" max="29" width="7.63"/>
  </cols>
  <sheetData>
    <row r="1">
      <c r="A1" s="1" t="s">
        <v>0</v>
      </c>
    </row>
    <row r="2">
      <c r="A2" s="1"/>
      <c r="B2" s="2" t="s">
        <v>1</v>
      </c>
    </row>
    <row r="3">
      <c r="A3" s="1"/>
      <c r="B3" s="2" t="s">
        <v>2</v>
      </c>
      <c r="C3" s="2"/>
      <c r="D3" s="2"/>
      <c r="E3" s="2"/>
      <c r="F3" s="2"/>
      <c r="H3" s="3" t="s">
        <v>3</v>
      </c>
      <c r="I3" s="3"/>
      <c r="J3" s="3"/>
      <c r="K3" s="3" t="s">
        <v>4</v>
      </c>
      <c r="S3" s="3"/>
    </row>
    <row r="4">
      <c r="B4" s="2" t="s">
        <v>5</v>
      </c>
      <c r="C4" s="2"/>
      <c r="D4" s="2"/>
      <c r="E4" s="2"/>
      <c r="F4" s="2"/>
      <c r="G4" s="2"/>
      <c r="H4" s="3">
        <v>42958.0</v>
      </c>
      <c r="I4" s="3"/>
      <c r="J4" s="3"/>
      <c r="K4" s="2" t="s">
        <v>6</v>
      </c>
      <c r="O4" s="2"/>
      <c r="P4" s="2"/>
      <c r="Q4" s="2"/>
      <c r="R4" s="2"/>
      <c r="S4" s="3"/>
      <c r="T4" s="2"/>
      <c r="U4" s="2"/>
      <c r="V4" s="2"/>
      <c r="W4" s="2"/>
      <c r="X4" s="2"/>
      <c r="Y4" s="2"/>
    </row>
    <row r="5">
      <c r="B5" s="2" t="s">
        <v>7</v>
      </c>
      <c r="C5" s="2"/>
      <c r="D5" s="2"/>
      <c r="E5" s="2"/>
      <c r="F5" s="2"/>
      <c r="G5" s="2"/>
      <c r="H5" s="3">
        <v>42795.0</v>
      </c>
      <c r="I5" s="3">
        <v>42957.0</v>
      </c>
      <c r="J5" s="3"/>
      <c r="K5" s="2" t="s">
        <v>8</v>
      </c>
      <c r="O5" s="2"/>
      <c r="P5" s="2"/>
      <c r="Q5" s="2"/>
      <c r="R5" s="2"/>
      <c r="S5" s="3"/>
      <c r="T5" s="2"/>
      <c r="U5" s="2"/>
      <c r="V5" s="2"/>
      <c r="W5" s="2"/>
      <c r="X5" s="2"/>
      <c r="Y5" s="2"/>
    </row>
    <row r="6">
      <c r="B6" s="2" t="s">
        <v>9</v>
      </c>
      <c r="C6" s="2"/>
      <c r="D6" s="2"/>
      <c r="E6" s="2"/>
      <c r="F6" s="2"/>
      <c r="G6" s="2"/>
      <c r="H6" s="2">
        <v>1.2</v>
      </c>
      <c r="I6" s="2"/>
      <c r="J6" s="2"/>
      <c r="K6" s="2" t="s">
        <v>10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B7" s="2" t="s">
        <v>11</v>
      </c>
      <c r="C7" s="2"/>
      <c r="D7" s="2"/>
      <c r="E7" s="2"/>
      <c r="F7" s="2"/>
      <c r="G7" s="2"/>
      <c r="H7" s="2">
        <v>7.0</v>
      </c>
      <c r="I7" s="2"/>
      <c r="J7" s="2"/>
      <c r="K7" s="2" t="s">
        <v>12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ht="54.75" customHeight="1">
      <c r="B8" s="4" t="s">
        <v>13</v>
      </c>
      <c r="C8" s="4"/>
      <c r="H8" s="2">
        <v>14.0</v>
      </c>
      <c r="K8" s="3" t="s">
        <v>14</v>
      </c>
    </row>
    <row r="14">
      <c r="A14" s="1" t="s">
        <v>15</v>
      </c>
    </row>
    <row r="15" ht="15.75" customHeight="1">
      <c r="B15" s="5"/>
      <c r="C15" s="6"/>
      <c r="D15" s="6"/>
      <c r="E15" s="6"/>
      <c r="F15" s="7"/>
      <c r="G15" s="5" t="s">
        <v>16</v>
      </c>
      <c r="H15" s="6"/>
      <c r="I15" s="6"/>
      <c r="J15" s="7"/>
      <c r="K15" s="5" t="s">
        <v>17</v>
      </c>
      <c r="L15" s="6"/>
      <c r="M15" s="6"/>
      <c r="N15" s="7"/>
      <c r="O15" s="5" t="s">
        <v>18</v>
      </c>
      <c r="P15" s="6"/>
      <c r="Q15" s="6"/>
      <c r="R15" s="6"/>
      <c r="S15" s="7"/>
      <c r="T15" s="8" t="s">
        <v>19</v>
      </c>
      <c r="U15" s="9"/>
      <c r="V15" s="9"/>
      <c r="W15" s="9"/>
      <c r="X15" s="10"/>
      <c r="Y15" s="11" t="s">
        <v>20</v>
      </c>
      <c r="Z15" s="6"/>
      <c r="AA15" s="6"/>
      <c r="AB15" s="7"/>
    </row>
    <row r="16">
      <c r="A16" s="12"/>
      <c r="B16" s="13" t="s">
        <v>21</v>
      </c>
      <c r="C16" s="14" t="s">
        <v>22</v>
      </c>
      <c r="D16" s="15" t="s">
        <v>23</v>
      </c>
      <c r="E16" s="16" t="s">
        <v>24</v>
      </c>
      <c r="F16" s="16" t="s">
        <v>25</v>
      </c>
      <c r="G16" s="13" t="s">
        <v>26</v>
      </c>
      <c r="H16" s="15" t="s">
        <v>27</v>
      </c>
      <c r="I16" s="15" t="s">
        <v>28</v>
      </c>
      <c r="J16" s="16" t="s">
        <v>29</v>
      </c>
      <c r="K16" s="13" t="s">
        <v>30</v>
      </c>
      <c r="L16" s="15" t="s">
        <v>31</v>
      </c>
      <c r="M16" s="15" t="s">
        <v>32</v>
      </c>
      <c r="N16" s="16" t="s">
        <v>33</v>
      </c>
      <c r="O16" s="13" t="s">
        <v>34</v>
      </c>
      <c r="P16" s="14" t="s">
        <v>35</v>
      </c>
      <c r="Q16" s="14" t="s">
        <v>36</v>
      </c>
      <c r="R16" s="15" t="s">
        <v>37</v>
      </c>
      <c r="S16" s="17" t="s">
        <v>38</v>
      </c>
      <c r="T16" s="18" t="s">
        <v>39</v>
      </c>
      <c r="U16" s="19" t="s">
        <v>40</v>
      </c>
      <c r="V16" s="20" t="s">
        <v>41</v>
      </c>
      <c r="W16" s="20" t="s">
        <v>42</v>
      </c>
      <c r="X16" s="21" t="s">
        <v>43</v>
      </c>
      <c r="Y16" s="22" t="s">
        <v>41</v>
      </c>
      <c r="Z16" s="15" t="s">
        <v>42</v>
      </c>
      <c r="AA16" s="23" t="s">
        <v>44</v>
      </c>
      <c r="AB16" s="16" t="s">
        <v>43</v>
      </c>
    </row>
    <row r="17">
      <c r="A17" s="24" t="s">
        <v>45</v>
      </c>
      <c r="B17" s="25"/>
      <c r="C17" s="26"/>
      <c r="D17" s="27"/>
      <c r="E17" s="28"/>
      <c r="F17" s="29"/>
      <c r="G17" s="25"/>
      <c r="H17" s="27" t="s">
        <v>46</v>
      </c>
      <c r="I17" s="27" t="s">
        <v>47</v>
      </c>
      <c r="J17" s="29"/>
      <c r="K17" s="25"/>
      <c r="L17" s="27"/>
      <c r="M17" s="27"/>
      <c r="N17" s="29"/>
      <c r="O17" s="25"/>
      <c r="P17" s="26"/>
      <c r="Q17" s="26" t="s">
        <v>48</v>
      </c>
      <c r="R17" s="27" t="s">
        <v>49</v>
      </c>
      <c r="S17" s="30" t="s">
        <v>50</v>
      </c>
      <c r="T17" s="31"/>
      <c r="U17" s="32"/>
      <c r="V17" s="32" t="s">
        <v>51</v>
      </c>
      <c r="W17" s="32" t="s">
        <v>52</v>
      </c>
      <c r="X17" s="33" t="s">
        <v>53</v>
      </c>
      <c r="Y17" s="34" t="s">
        <v>51</v>
      </c>
      <c r="Z17" s="27" t="s">
        <v>52</v>
      </c>
      <c r="AA17" s="35" t="s">
        <v>54</v>
      </c>
      <c r="AB17" s="29" t="s">
        <v>53</v>
      </c>
    </row>
    <row r="18">
      <c r="A18" s="24"/>
      <c r="B18" s="36" t="s">
        <v>55</v>
      </c>
      <c r="C18" s="37"/>
      <c r="D18" s="38"/>
      <c r="E18" s="39"/>
      <c r="F18" s="40"/>
      <c r="G18" s="36"/>
      <c r="H18" s="38"/>
      <c r="I18" s="38"/>
      <c r="J18" s="40"/>
      <c r="K18" s="36"/>
      <c r="L18" s="38"/>
      <c r="M18" s="38"/>
      <c r="N18" s="40"/>
      <c r="O18" s="36"/>
      <c r="P18" s="37"/>
      <c r="Q18" s="37"/>
      <c r="R18" s="38"/>
      <c r="S18" s="41"/>
      <c r="T18" s="42"/>
      <c r="U18" s="43"/>
      <c r="V18" s="43"/>
      <c r="W18" s="44"/>
      <c r="X18" s="45">
        <f>SUM(X19:X29)</f>
        <v>316580</v>
      </c>
      <c r="Y18" s="46"/>
      <c r="Z18" s="47" t="s">
        <v>3</v>
      </c>
      <c r="AA18" s="48"/>
      <c r="AB18" s="49">
        <f>SUM(AB19:AB29)</f>
        <v>374180</v>
      </c>
    </row>
    <row r="19" ht="13.5" customHeight="1">
      <c r="A19" s="50" t="s">
        <v>56</v>
      </c>
      <c r="B19" s="51" t="s">
        <v>57</v>
      </c>
      <c r="C19" s="52"/>
      <c r="D19" s="53"/>
      <c r="E19" s="54"/>
      <c r="F19" s="55">
        <v>200.0</v>
      </c>
      <c r="G19" s="56">
        <v>150.0</v>
      </c>
      <c r="H19" s="57">
        <v>30.0</v>
      </c>
      <c r="I19" s="57">
        <f t="shared" ref="I19:I29" si="1">G19/H19</f>
        <v>5</v>
      </c>
      <c r="J19" s="58"/>
      <c r="K19" s="56">
        <v>7.0</v>
      </c>
      <c r="L19" s="57">
        <v>1.2</v>
      </c>
      <c r="M19" s="57">
        <v>0.0</v>
      </c>
      <c r="N19" s="58">
        <v>14.0</v>
      </c>
      <c r="O19" s="56">
        <v>160.0</v>
      </c>
      <c r="P19" s="59">
        <v>20.0</v>
      </c>
      <c r="Q19" s="59">
        <v>0.0</v>
      </c>
      <c r="R19" s="57">
        <v>357.0</v>
      </c>
      <c r="S19" s="60">
        <f t="shared" ref="S19:S29" si="2">(O19+P19)/I19</f>
        <v>36</v>
      </c>
      <c r="T19" s="61" t="s">
        <v>58</v>
      </c>
      <c r="U19" s="62">
        <v>12.0</v>
      </c>
      <c r="V19" s="63">
        <f t="shared" ref="V19:V29" si="3">((G19/H19*K19)*L19)-(O19-R19)+J19-P19-Q19+(M19*I19)</f>
        <v>219</v>
      </c>
      <c r="W19" s="64">
        <v>239.0</v>
      </c>
      <c r="X19" s="65">
        <f t="shared" ref="X19:X29" si="4">W19*F19</f>
        <v>47800</v>
      </c>
      <c r="Y19" s="66">
        <f t="shared" ref="Y19:Y29" si="5">(G19/H19*K19)*L19-(O19-R19)+J19-P19-Q19+(N19*I19)</f>
        <v>289</v>
      </c>
      <c r="Z19" s="67">
        <v>309.0</v>
      </c>
      <c r="AA19" s="68"/>
      <c r="AB19" s="69">
        <f t="shared" ref="AB19:AB29" si="6">Z19*F19</f>
        <v>61800</v>
      </c>
    </row>
    <row r="20" ht="13.5" customHeight="1">
      <c r="A20" s="50" t="s">
        <v>56</v>
      </c>
      <c r="B20" s="51" t="s">
        <v>59</v>
      </c>
      <c r="C20" s="52"/>
      <c r="D20" s="53"/>
      <c r="E20" s="54"/>
      <c r="F20" s="55">
        <v>150.0</v>
      </c>
      <c r="G20" s="56">
        <v>18.0</v>
      </c>
      <c r="H20" s="57">
        <v>3.0</v>
      </c>
      <c r="I20" s="57">
        <f t="shared" si="1"/>
        <v>6</v>
      </c>
      <c r="J20" s="58"/>
      <c r="K20" s="56">
        <v>7.0</v>
      </c>
      <c r="L20" s="57">
        <v>1.2</v>
      </c>
      <c r="M20" s="57">
        <v>0.0</v>
      </c>
      <c r="N20" s="58">
        <v>14.0</v>
      </c>
      <c r="O20" s="56">
        <v>300.0</v>
      </c>
      <c r="P20" s="59">
        <v>11.0</v>
      </c>
      <c r="Q20" s="59">
        <v>0.0</v>
      </c>
      <c r="R20" s="57">
        <v>318.0</v>
      </c>
      <c r="S20" s="60">
        <f t="shared" si="2"/>
        <v>51.83333333</v>
      </c>
      <c r="T20" s="70"/>
      <c r="U20" s="71"/>
      <c r="V20" s="63">
        <f t="shared" si="3"/>
        <v>57.4</v>
      </c>
      <c r="W20" s="64">
        <v>375.0</v>
      </c>
      <c r="X20" s="65">
        <f t="shared" si="4"/>
        <v>56250</v>
      </c>
      <c r="Y20" s="66">
        <f t="shared" si="5"/>
        <v>141.4</v>
      </c>
      <c r="Z20" s="67">
        <v>142.0</v>
      </c>
      <c r="AA20" s="60"/>
      <c r="AB20" s="69">
        <f t="shared" si="6"/>
        <v>21300</v>
      </c>
    </row>
    <row r="21" ht="13.5" customHeight="1">
      <c r="A21" s="50" t="s">
        <v>56</v>
      </c>
      <c r="B21" s="51" t="s">
        <v>60</v>
      </c>
      <c r="C21" s="52"/>
      <c r="D21" s="53"/>
      <c r="E21" s="54"/>
      <c r="F21" s="55">
        <v>200.0</v>
      </c>
      <c r="G21" s="56">
        <v>11.0</v>
      </c>
      <c r="H21" s="57">
        <v>45.0</v>
      </c>
      <c r="I21" s="63">
        <f t="shared" si="1"/>
        <v>0.2444444444</v>
      </c>
      <c r="J21" s="69"/>
      <c r="K21" s="56">
        <v>7.0</v>
      </c>
      <c r="L21" s="57">
        <v>1.2</v>
      </c>
      <c r="M21" s="57">
        <v>0.0</v>
      </c>
      <c r="N21" s="58">
        <v>14.0</v>
      </c>
      <c r="O21" s="56">
        <v>200.0</v>
      </c>
      <c r="P21" s="59">
        <v>16.0</v>
      </c>
      <c r="Q21" s="59">
        <v>0.0</v>
      </c>
      <c r="R21" s="57">
        <v>250.0</v>
      </c>
      <c r="S21" s="60">
        <f t="shared" si="2"/>
        <v>883.6363636</v>
      </c>
      <c r="T21" s="70"/>
      <c r="U21" s="71"/>
      <c r="V21" s="63">
        <f t="shared" si="3"/>
        <v>36.05333333</v>
      </c>
      <c r="W21" s="64">
        <v>247.0</v>
      </c>
      <c r="X21" s="65">
        <f t="shared" si="4"/>
        <v>49400</v>
      </c>
      <c r="Y21" s="66">
        <f t="shared" si="5"/>
        <v>39.47555556</v>
      </c>
      <c r="Z21" s="67">
        <v>40.0</v>
      </c>
      <c r="AA21" s="60"/>
      <c r="AB21" s="69">
        <f t="shared" si="6"/>
        <v>8000</v>
      </c>
    </row>
    <row r="22" ht="13.5" customHeight="1">
      <c r="A22" s="50" t="s">
        <v>56</v>
      </c>
      <c r="B22" s="51" t="s">
        <v>61</v>
      </c>
      <c r="C22" s="52"/>
      <c r="D22" s="53"/>
      <c r="E22" s="54"/>
      <c r="F22" s="55">
        <v>160.0</v>
      </c>
      <c r="G22" s="56">
        <v>200.0</v>
      </c>
      <c r="H22" s="57">
        <v>90.0</v>
      </c>
      <c r="I22" s="63">
        <f t="shared" si="1"/>
        <v>2.222222222</v>
      </c>
      <c r="J22" s="69"/>
      <c r="K22" s="56">
        <v>7.0</v>
      </c>
      <c r="L22" s="57">
        <v>1.2</v>
      </c>
      <c r="M22" s="57">
        <v>0.0</v>
      </c>
      <c r="N22" s="58">
        <v>14.0</v>
      </c>
      <c r="O22" s="56">
        <v>50.0</v>
      </c>
      <c r="P22" s="59">
        <v>13.0</v>
      </c>
      <c r="Q22" s="59">
        <v>0.0</v>
      </c>
      <c r="R22" s="57">
        <v>84.0</v>
      </c>
      <c r="S22" s="60">
        <f t="shared" si="2"/>
        <v>28.35</v>
      </c>
      <c r="T22" s="70"/>
      <c r="U22" s="71"/>
      <c r="V22" s="63">
        <f t="shared" si="3"/>
        <v>39.66666667</v>
      </c>
      <c r="W22" s="64">
        <v>105.0</v>
      </c>
      <c r="X22" s="65">
        <f t="shared" si="4"/>
        <v>16800</v>
      </c>
      <c r="Y22" s="66">
        <f t="shared" si="5"/>
        <v>70.77777778</v>
      </c>
      <c r="Z22" s="67">
        <v>71.0</v>
      </c>
      <c r="AA22" s="60"/>
      <c r="AB22" s="69">
        <f t="shared" si="6"/>
        <v>11360</v>
      </c>
    </row>
    <row r="23" ht="13.5" customHeight="1">
      <c r="A23" s="50" t="s">
        <v>56</v>
      </c>
      <c r="B23" s="51" t="s">
        <v>62</v>
      </c>
      <c r="C23" s="52"/>
      <c r="D23" s="53"/>
      <c r="E23" s="54"/>
      <c r="F23" s="55">
        <v>180.0</v>
      </c>
      <c r="G23" s="56">
        <v>1.0</v>
      </c>
      <c r="H23" s="57">
        <v>81.0</v>
      </c>
      <c r="I23" s="63">
        <f t="shared" si="1"/>
        <v>0.01234567901</v>
      </c>
      <c r="J23" s="69"/>
      <c r="K23" s="56">
        <v>7.0</v>
      </c>
      <c r="L23" s="57">
        <v>1.2</v>
      </c>
      <c r="M23" s="57">
        <v>0.0</v>
      </c>
      <c r="N23" s="58">
        <v>14.0</v>
      </c>
      <c r="O23" s="56">
        <v>20.0</v>
      </c>
      <c r="P23" s="59">
        <v>41.0</v>
      </c>
      <c r="Q23" s="59">
        <v>0.0</v>
      </c>
      <c r="R23" s="57">
        <v>64.0</v>
      </c>
      <c r="S23" s="60">
        <f t="shared" si="2"/>
        <v>4941</v>
      </c>
      <c r="T23" s="70"/>
      <c r="U23" s="71"/>
      <c r="V23" s="63">
        <f t="shared" si="3"/>
        <v>3.103703704</v>
      </c>
      <c r="W23" s="64">
        <v>65.0</v>
      </c>
      <c r="X23" s="65">
        <f t="shared" si="4"/>
        <v>11700</v>
      </c>
      <c r="Y23" s="66">
        <f t="shared" si="5"/>
        <v>3.27654321</v>
      </c>
      <c r="Z23" s="67">
        <v>4.0</v>
      </c>
      <c r="AA23" s="60"/>
      <c r="AB23" s="69">
        <f t="shared" si="6"/>
        <v>720</v>
      </c>
    </row>
    <row r="24" ht="13.5" customHeight="1">
      <c r="A24" s="50" t="s">
        <v>56</v>
      </c>
      <c r="B24" s="51" t="s">
        <v>63</v>
      </c>
      <c r="C24" s="52"/>
      <c r="D24" s="53"/>
      <c r="E24" s="54"/>
      <c r="F24" s="55">
        <v>210.0</v>
      </c>
      <c r="G24" s="56">
        <v>890.0</v>
      </c>
      <c r="H24" s="57">
        <v>16.0</v>
      </c>
      <c r="I24" s="63">
        <f t="shared" si="1"/>
        <v>55.625</v>
      </c>
      <c r="J24" s="69"/>
      <c r="K24" s="56">
        <v>7.0</v>
      </c>
      <c r="L24" s="57">
        <v>1.2</v>
      </c>
      <c r="M24" s="57">
        <v>0.0</v>
      </c>
      <c r="N24" s="58">
        <v>14.0</v>
      </c>
      <c r="O24" s="56">
        <v>13.0</v>
      </c>
      <c r="P24" s="59">
        <v>10.0</v>
      </c>
      <c r="Q24" s="59">
        <v>0.0</v>
      </c>
      <c r="R24" s="57">
        <v>62.0</v>
      </c>
      <c r="S24" s="60">
        <f t="shared" si="2"/>
        <v>0.4134831461</v>
      </c>
      <c r="T24" s="70"/>
      <c r="U24" s="71"/>
      <c r="V24" s="63">
        <f t="shared" si="3"/>
        <v>506.25</v>
      </c>
      <c r="W24" s="64">
        <v>585.0</v>
      </c>
      <c r="X24" s="65">
        <f t="shared" si="4"/>
        <v>122850</v>
      </c>
      <c r="Y24" s="66">
        <f t="shared" si="5"/>
        <v>1285</v>
      </c>
      <c r="Z24" s="67">
        <v>1285.0</v>
      </c>
      <c r="AA24" s="60"/>
      <c r="AB24" s="69">
        <f t="shared" si="6"/>
        <v>269850</v>
      </c>
    </row>
    <row r="25" ht="13.5" customHeight="1">
      <c r="A25" s="50" t="s">
        <v>56</v>
      </c>
      <c r="B25" s="51" t="s">
        <v>64</v>
      </c>
      <c r="C25" s="52"/>
      <c r="D25" s="53"/>
      <c r="E25" s="54"/>
      <c r="F25" s="55">
        <v>190.0</v>
      </c>
      <c r="G25" s="56">
        <v>16.0</v>
      </c>
      <c r="H25" s="57">
        <v>83.0</v>
      </c>
      <c r="I25" s="63">
        <f t="shared" si="1"/>
        <v>0.1927710843</v>
      </c>
      <c r="J25" s="69"/>
      <c r="K25" s="56">
        <v>7.0</v>
      </c>
      <c r="L25" s="57">
        <v>1.2</v>
      </c>
      <c r="M25" s="57">
        <v>0.0</v>
      </c>
      <c r="N25" s="58">
        <v>14.0</v>
      </c>
      <c r="O25" s="56">
        <v>50.0</v>
      </c>
      <c r="P25" s="59">
        <v>10.0</v>
      </c>
      <c r="Q25" s="59">
        <v>0.0</v>
      </c>
      <c r="R25" s="57">
        <v>60.0</v>
      </c>
      <c r="S25" s="60">
        <f t="shared" si="2"/>
        <v>311.25</v>
      </c>
      <c r="T25" s="70"/>
      <c r="U25" s="71"/>
      <c r="V25" s="63">
        <f t="shared" si="3"/>
        <v>1.619277108</v>
      </c>
      <c r="W25" s="64">
        <v>62.0</v>
      </c>
      <c r="X25" s="65">
        <f t="shared" si="4"/>
        <v>11780</v>
      </c>
      <c r="Y25" s="66">
        <f t="shared" si="5"/>
        <v>4.318072289</v>
      </c>
      <c r="Z25" s="67">
        <v>5.0</v>
      </c>
      <c r="AA25" s="60"/>
      <c r="AB25" s="69">
        <f t="shared" si="6"/>
        <v>950</v>
      </c>
    </row>
    <row r="26" ht="13.5" customHeight="1">
      <c r="A26" s="50" t="s">
        <v>56</v>
      </c>
      <c r="B26" s="51" t="s">
        <v>65</v>
      </c>
      <c r="C26" s="52"/>
      <c r="D26" s="53"/>
      <c r="E26" s="54"/>
      <c r="F26" s="55">
        <v>200.0</v>
      </c>
      <c r="G26" s="56">
        <v>11.0</v>
      </c>
      <c r="H26" s="57">
        <v>92.0</v>
      </c>
      <c r="I26" s="63">
        <f t="shared" si="1"/>
        <v>0.1195652174</v>
      </c>
      <c r="J26" s="69"/>
      <c r="K26" s="56">
        <v>7.0</v>
      </c>
      <c r="L26" s="57">
        <v>1.2</v>
      </c>
      <c r="M26" s="57">
        <v>0.0</v>
      </c>
      <c r="N26" s="58">
        <v>14.0</v>
      </c>
      <c r="O26" s="56">
        <v>44.0</v>
      </c>
      <c r="P26" s="59">
        <v>13.0</v>
      </c>
      <c r="Q26" s="59">
        <v>0.0</v>
      </c>
      <c r="R26" s="57">
        <v>55.0</v>
      </c>
      <c r="S26" s="60">
        <f t="shared" si="2"/>
        <v>476.7272727</v>
      </c>
      <c r="T26" s="70"/>
      <c r="U26" s="71"/>
      <c r="V26" s="63">
        <f t="shared" si="3"/>
        <v>-0.9956521739</v>
      </c>
      <c r="W26" s="64">
        <v>0.0</v>
      </c>
      <c r="X26" s="65">
        <f t="shared" si="4"/>
        <v>0</v>
      </c>
      <c r="Y26" s="66">
        <f t="shared" si="5"/>
        <v>0.6782608696</v>
      </c>
      <c r="Z26" s="67">
        <v>1.0</v>
      </c>
      <c r="AA26" s="60"/>
      <c r="AB26" s="69">
        <f t="shared" si="6"/>
        <v>200</v>
      </c>
    </row>
    <row r="27" ht="13.5" customHeight="1">
      <c r="A27" s="50" t="s">
        <v>56</v>
      </c>
      <c r="B27" s="51" t="s">
        <v>66</v>
      </c>
      <c r="C27" s="52"/>
      <c r="D27" s="53"/>
      <c r="E27" s="54"/>
      <c r="F27" s="55">
        <v>160.0</v>
      </c>
      <c r="G27" s="56">
        <v>8.0</v>
      </c>
      <c r="H27" s="57">
        <v>84.0</v>
      </c>
      <c r="I27" s="63">
        <f t="shared" si="1"/>
        <v>0.09523809524</v>
      </c>
      <c r="J27" s="69"/>
      <c r="K27" s="56">
        <v>7.0</v>
      </c>
      <c r="L27" s="57">
        <v>1.2</v>
      </c>
      <c r="M27" s="57">
        <v>0.0</v>
      </c>
      <c r="N27" s="58">
        <v>14.0</v>
      </c>
      <c r="O27" s="56">
        <v>21.0</v>
      </c>
      <c r="P27" s="59">
        <v>21.0</v>
      </c>
      <c r="Q27" s="59">
        <v>0.0</v>
      </c>
      <c r="R27" s="57">
        <v>25.0</v>
      </c>
      <c r="S27" s="60">
        <f t="shared" si="2"/>
        <v>441</v>
      </c>
      <c r="T27" s="70"/>
      <c r="U27" s="71"/>
      <c r="V27" s="63">
        <f t="shared" si="3"/>
        <v>-16.2</v>
      </c>
      <c r="W27" s="64">
        <v>0.0</v>
      </c>
      <c r="X27" s="65">
        <f t="shared" si="4"/>
        <v>0</v>
      </c>
      <c r="Y27" s="66">
        <f t="shared" si="5"/>
        <v>-14.86666667</v>
      </c>
      <c r="Z27" s="67">
        <v>0.0</v>
      </c>
      <c r="AA27" s="60"/>
      <c r="AB27" s="69">
        <f t="shared" si="6"/>
        <v>0</v>
      </c>
    </row>
    <row r="28" ht="13.5" customHeight="1">
      <c r="A28" s="50" t="s">
        <v>56</v>
      </c>
      <c r="B28" s="51" t="s">
        <v>67</v>
      </c>
      <c r="C28" s="52"/>
      <c r="D28" s="53"/>
      <c r="E28" s="54"/>
      <c r="F28" s="55">
        <v>180.0</v>
      </c>
      <c r="G28" s="56">
        <v>9.0</v>
      </c>
      <c r="H28" s="57">
        <v>73.0</v>
      </c>
      <c r="I28" s="63">
        <f t="shared" si="1"/>
        <v>0.1232876712</v>
      </c>
      <c r="J28" s="69"/>
      <c r="K28" s="56">
        <v>7.0</v>
      </c>
      <c r="L28" s="57">
        <v>1.2</v>
      </c>
      <c r="M28" s="57">
        <v>0.0</v>
      </c>
      <c r="N28" s="58">
        <v>14.0</v>
      </c>
      <c r="O28" s="56">
        <v>1.0</v>
      </c>
      <c r="P28" s="59">
        <v>22.0</v>
      </c>
      <c r="Q28" s="59">
        <v>0.0</v>
      </c>
      <c r="R28" s="57">
        <v>19.0</v>
      </c>
      <c r="S28" s="60">
        <f t="shared" si="2"/>
        <v>186.5555556</v>
      </c>
      <c r="T28" s="70"/>
      <c r="U28" s="71"/>
      <c r="V28" s="63">
        <f t="shared" si="3"/>
        <v>-2.964383562</v>
      </c>
      <c r="W28" s="64">
        <v>0.0</v>
      </c>
      <c r="X28" s="65">
        <f t="shared" si="4"/>
        <v>0</v>
      </c>
      <c r="Y28" s="66">
        <f t="shared" si="5"/>
        <v>-1.238356164</v>
      </c>
      <c r="Z28" s="67">
        <v>0.0</v>
      </c>
      <c r="AA28" s="60"/>
      <c r="AB28" s="69">
        <f t="shared" si="6"/>
        <v>0</v>
      </c>
    </row>
    <row r="29" ht="13.5" customHeight="1">
      <c r="A29" s="50" t="s">
        <v>56</v>
      </c>
      <c r="B29" s="51" t="s">
        <v>68</v>
      </c>
      <c r="C29" s="52"/>
      <c r="D29" s="53"/>
      <c r="E29" s="54"/>
      <c r="F29" s="55">
        <v>155.0</v>
      </c>
      <c r="G29" s="56">
        <v>90.0</v>
      </c>
      <c r="H29" s="57">
        <v>92.0</v>
      </c>
      <c r="I29" s="63">
        <f t="shared" si="1"/>
        <v>0.9782608696</v>
      </c>
      <c r="J29" s="69"/>
      <c r="K29" s="56">
        <v>7.0</v>
      </c>
      <c r="L29" s="57">
        <v>1.2</v>
      </c>
      <c r="M29" s="57">
        <v>0.0</v>
      </c>
      <c r="N29" s="58">
        <v>14.0</v>
      </c>
      <c r="O29" s="56">
        <v>8.0</v>
      </c>
      <c r="P29" s="59">
        <v>24.0</v>
      </c>
      <c r="Q29" s="59">
        <v>0.0</v>
      </c>
      <c r="R29" s="57">
        <v>8.0</v>
      </c>
      <c r="S29" s="60">
        <f t="shared" si="2"/>
        <v>32.71111111</v>
      </c>
      <c r="T29" s="70"/>
      <c r="U29" s="71"/>
      <c r="V29" s="63">
        <f t="shared" si="3"/>
        <v>-15.7826087</v>
      </c>
      <c r="W29" s="64">
        <v>0.0</v>
      </c>
      <c r="X29" s="65">
        <f t="shared" si="4"/>
        <v>0</v>
      </c>
      <c r="Y29" s="66">
        <f t="shared" si="5"/>
        <v>-2.086956522</v>
      </c>
      <c r="Z29" s="67">
        <v>0.0</v>
      </c>
      <c r="AA29" s="60"/>
      <c r="AB29" s="69">
        <f t="shared" si="6"/>
        <v>0</v>
      </c>
    </row>
    <row r="30" ht="13.5" customHeight="1">
      <c r="A30" s="50" t="s">
        <v>56</v>
      </c>
      <c r="B30" s="72" t="s">
        <v>69</v>
      </c>
      <c r="C30" s="73"/>
      <c r="D30" s="74"/>
      <c r="E30" s="75"/>
      <c r="F30" s="76"/>
      <c r="G30" s="72"/>
      <c r="H30" s="74"/>
      <c r="I30" s="74"/>
      <c r="J30" s="76"/>
      <c r="K30" s="72"/>
      <c r="L30" s="74"/>
      <c r="M30" s="74"/>
      <c r="N30" s="76"/>
      <c r="O30" s="72"/>
      <c r="P30" s="73"/>
      <c r="Q30" s="73"/>
      <c r="R30" s="74"/>
      <c r="S30" s="77"/>
      <c r="T30" s="78"/>
      <c r="U30" s="79"/>
      <c r="V30" s="79"/>
      <c r="W30" s="44"/>
      <c r="X30" s="45">
        <f>SUM(X31:X37)</f>
        <v>194455</v>
      </c>
      <c r="Y30" s="80"/>
      <c r="Z30" s="47"/>
      <c r="AA30" s="48"/>
      <c r="AB30" s="49">
        <f>SUM(AB31:AB37)</f>
        <v>199065</v>
      </c>
    </row>
    <row r="31" ht="13.5" customHeight="1">
      <c r="A31" s="50" t="s">
        <v>56</v>
      </c>
      <c r="B31" s="51" t="s">
        <v>70</v>
      </c>
      <c r="C31" s="52"/>
      <c r="D31" s="53"/>
      <c r="E31" s="54"/>
      <c r="F31" s="55">
        <v>55.0</v>
      </c>
      <c r="G31" s="56">
        <v>200.0</v>
      </c>
      <c r="H31" s="57">
        <v>92.0</v>
      </c>
      <c r="I31" s="63">
        <f t="shared" ref="I31:I37" si="7">G31/H31</f>
        <v>2.173913043</v>
      </c>
      <c r="J31" s="69"/>
      <c r="K31" s="56">
        <v>7.0</v>
      </c>
      <c r="L31" s="57">
        <v>1.2</v>
      </c>
      <c r="M31" s="57">
        <v>0.0</v>
      </c>
      <c r="N31" s="58">
        <v>14.0</v>
      </c>
      <c r="O31" s="56">
        <v>10.0</v>
      </c>
      <c r="P31" s="59">
        <v>11.0</v>
      </c>
      <c r="Q31" s="59">
        <v>25.0</v>
      </c>
      <c r="R31" s="57">
        <v>682.0</v>
      </c>
      <c r="S31" s="60">
        <f t="shared" ref="S31:S37" si="8">(O31+P31)/I31</f>
        <v>9.66</v>
      </c>
      <c r="T31" s="70"/>
      <c r="U31" s="71"/>
      <c r="V31" s="63">
        <f t="shared" ref="V31:V37" si="9">((G31/H31*K31)*L31)-(O31-R31)+J31-P31-Q31+(M31*I31)</f>
        <v>654.2608696</v>
      </c>
      <c r="W31" s="64">
        <v>655.0</v>
      </c>
      <c r="X31" s="65">
        <f t="shared" ref="X31:X37" si="10">W31*F31</f>
        <v>36025</v>
      </c>
      <c r="Y31" s="66">
        <f t="shared" ref="Y31:Y37" si="11">(G31/H31*K31)*L31-(O31-R31)+J31-P31-Q31+(N31*I31)</f>
        <v>684.6956522</v>
      </c>
      <c r="Z31" s="67">
        <v>685.0</v>
      </c>
      <c r="AA31" s="60"/>
      <c r="AB31" s="69">
        <f t="shared" ref="AB31:AB37" si="12">Z31*F31</f>
        <v>37675</v>
      </c>
    </row>
    <row r="32" ht="13.5" customHeight="1">
      <c r="A32" s="50" t="s">
        <v>56</v>
      </c>
      <c r="B32" s="51" t="s">
        <v>71</v>
      </c>
      <c r="C32" s="52"/>
      <c r="D32" s="53"/>
      <c r="E32" s="54"/>
      <c r="F32" s="55">
        <v>80.0</v>
      </c>
      <c r="G32" s="56">
        <v>21.0</v>
      </c>
      <c r="H32" s="57">
        <v>91.0</v>
      </c>
      <c r="I32" s="63">
        <f t="shared" si="7"/>
        <v>0.2307692308</v>
      </c>
      <c r="J32" s="69"/>
      <c r="K32" s="56">
        <v>7.0</v>
      </c>
      <c r="L32" s="57">
        <v>1.2</v>
      </c>
      <c r="M32" s="57">
        <v>0.0</v>
      </c>
      <c r="N32" s="58">
        <v>14.0</v>
      </c>
      <c r="O32" s="56">
        <v>11.0</v>
      </c>
      <c r="P32" s="59">
        <v>8.0</v>
      </c>
      <c r="Q32" s="59">
        <v>25.0</v>
      </c>
      <c r="R32" s="57">
        <v>643.0</v>
      </c>
      <c r="S32" s="60">
        <f t="shared" si="8"/>
        <v>82.33333333</v>
      </c>
      <c r="T32" s="70"/>
      <c r="U32" s="71"/>
      <c r="V32" s="63">
        <f t="shared" si="9"/>
        <v>600.9384615</v>
      </c>
      <c r="W32" s="64">
        <v>601.0</v>
      </c>
      <c r="X32" s="65">
        <f t="shared" si="10"/>
        <v>48080</v>
      </c>
      <c r="Y32" s="66">
        <f t="shared" si="11"/>
        <v>604.1692308</v>
      </c>
      <c r="Z32" s="67">
        <v>605.0</v>
      </c>
      <c r="AA32" s="60"/>
      <c r="AB32" s="69">
        <f t="shared" si="12"/>
        <v>48400</v>
      </c>
    </row>
    <row r="33" ht="13.5" customHeight="1">
      <c r="A33" s="50" t="s">
        <v>56</v>
      </c>
      <c r="B33" s="51" t="s">
        <v>72</v>
      </c>
      <c r="C33" s="52"/>
      <c r="D33" s="53"/>
      <c r="E33" s="54"/>
      <c r="F33" s="55">
        <v>90.0</v>
      </c>
      <c r="G33" s="56">
        <v>29.0</v>
      </c>
      <c r="H33" s="57">
        <v>89.0</v>
      </c>
      <c r="I33" s="63">
        <f t="shared" si="7"/>
        <v>0.3258426966</v>
      </c>
      <c r="J33" s="69"/>
      <c r="K33" s="56">
        <v>7.0</v>
      </c>
      <c r="L33" s="57">
        <v>1.2</v>
      </c>
      <c r="M33" s="57">
        <v>0.0</v>
      </c>
      <c r="N33" s="58">
        <v>14.0</v>
      </c>
      <c r="O33" s="56">
        <v>8.0</v>
      </c>
      <c r="P33" s="59">
        <v>7.0</v>
      </c>
      <c r="Q33" s="59">
        <v>25.0</v>
      </c>
      <c r="R33" s="57">
        <v>493.0</v>
      </c>
      <c r="S33" s="60">
        <f t="shared" si="8"/>
        <v>46.03448276</v>
      </c>
      <c r="T33" s="70"/>
      <c r="U33" s="71"/>
      <c r="V33" s="63">
        <f t="shared" si="9"/>
        <v>455.7370787</v>
      </c>
      <c r="W33" s="64">
        <v>456.0</v>
      </c>
      <c r="X33" s="65">
        <f t="shared" si="10"/>
        <v>41040</v>
      </c>
      <c r="Y33" s="66">
        <f t="shared" si="11"/>
        <v>460.2988764</v>
      </c>
      <c r="Z33" s="67">
        <v>461.0</v>
      </c>
      <c r="AA33" s="60"/>
      <c r="AB33" s="69">
        <f t="shared" si="12"/>
        <v>41490</v>
      </c>
    </row>
    <row r="34" ht="13.5" customHeight="1">
      <c r="A34" s="50" t="s">
        <v>56</v>
      </c>
      <c r="B34" s="51" t="s">
        <v>73</v>
      </c>
      <c r="C34" s="52"/>
      <c r="D34" s="53"/>
      <c r="E34" s="54"/>
      <c r="F34" s="55">
        <v>40.0</v>
      </c>
      <c r="G34" s="56">
        <v>31.0</v>
      </c>
      <c r="H34" s="57">
        <v>87.0</v>
      </c>
      <c r="I34" s="63">
        <f t="shared" si="7"/>
        <v>0.3563218391</v>
      </c>
      <c r="J34" s="69"/>
      <c r="K34" s="56">
        <v>7.0</v>
      </c>
      <c r="L34" s="57">
        <v>1.2</v>
      </c>
      <c r="M34" s="57">
        <v>0.0</v>
      </c>
      <c r="N34" s="58">
        <v>14.0</v>
      </c>
      <c r="O34" s="56">
        <v>21.0</v>
      </c>
      <c r="P34" s="59">
        <v>0.0</v>
      </c>
      <c r="Q34" s="59">
        <v>25.0</v>
      </c>
      <c r="R34" s="57">
        <v>386.0</v>
      </c>
      <c r="S34" s="60">
        <f t="shared" si="8"/>
        <v>58.93548387</v>
      </c>
      <c r="T34" s="70"/>
      <c r="U34" s="71"/>
      <c r="V34" s="63">
        <f t="shared" si="9"/>
        <v>342.9931034</v>
      </c>
      <c r="W34" s="64">
        <v>343.0</v>
      </c>
      <c r="X34" s="65">
        <f t="shared" si="10"/>
        <v>13720</v>
      </c>
      <c r="Y34" s="66">
        <f t="shared" si="11"/>
        <v>347.9816092</v>
      </c>
      <c r="Z34" s="67">
        <v>348.0</v>
      </c>
      <c r="AA34" s="60"/>
      <c r="AB34" s="69">
        <f t="shared" si="12"/>
        <v>13920</v>
      </c>
    </row>
    <row r="35" ht="13.5" customHeight="1">
      <c r="A35" s="50" t="s">
        <v>56</v>
      </c>
      <c r="B35" s="51" t="s">
        <v>74</v>
      </c>
      <c r="C35" s="52"/>
      <c r="D35" s="53"/>
      <c r="E35" s="54"/>
      <c r="F35" s="55">
        <v>150.0</v>
      </c>
      <c r="G35" s="56">
        <v>16.0</v>
      </c>
      <c r="H35" s="57">
        <v>92.0</v>
      </c>
      <c r="I35" s="63">
        <f t="shared" si="7"/>
        <v>0.1739130435</v>
      </c>
      <c r="J35" s="69"/>
      <c r="K35" s="56">
        <v>7.0</v>
      </c>
      <c r="L35" s="57">
        <v>1.2</v>
      </c>
      <c r="M35" s="57">
        <v>0.0</v>
      </c>
      <c r="N35" s="58">
        <v>14.0</v>
      </c>
      <c r="O35" s="56">
        <v>30.0</v>
      </c>
      <c r="P35" s="59">
        <v>0.0</v>
      </c>
      <c r="Q35" s="59">
        <v>25.0</v>
      </c>
      <c r="R35" s="57">
        <v>299.0</v>
      </c>
      <c r="S35" s="60">
        <f t="shared" si="8"/>
        <v>172.5</v>
      </c>
      <c r="T35" s="70"/>
      <c r="U35" s="71"/>
      <c r="V35" s="63">
        <f t="shared" si="9"/>
        <v>245.4608696</v>
      </c>
      <c r="W35" s="64">
        <v>246.0</v>
      </c>
      <c r="X35" s="65">
        <f t="shared" si="10"/>
        <v>36900</v>
      </c>
      <c r="Y35" s="66">
        <f t="shared" si="11"/>
        <v>247.8956522</v>
      </c>
      <c r="Z35" s="67">
        <v>248.0</v>
      </c>
      <c r="AA35" s="60"/>
      <c r="AB35" s="69">
        <f t="shared" si="12"/>
        <v>37200</v>
      </c>
    </row>
    <row r="36" ht="13.5" customHeight="1">
      <c r="A36" s="50" t="s">
        <v>56</v>
      </c>
      <c r="B36" s="51" t="s">
        <v>75</v>
      </c>
      <c r="C36" s="52"/>
      <c r="D36" s="53"/>
      <c r="E36" s="54"/>
      <c r="F36" s="55">
        <v>90.0</v>
      </c>
      <c r="G36" s="56">
        <v>17.0</v>
      </c>
      <c r="H36" s="57">
        <v>15.0</v>
      </c>
      <c r="I36" s="63">
        <f t="shared" si="7"/>
        <v>1.133333333</v>
      </c>
      <c r="J36" s="69"/>
      <c r="K36" s="56">
        <v>7.0</v>
      </c>
      <c r="L36" s="57">
        <v>1.2</v>
      </c>
      <c r="M36" s="57">
        <v>0.0</v>
      </c>
      <c r="N36" s="58">
        <v>14.0</v>
      </c>
      <c r="O36" s="56">
        <v>16.0</v>
      </c>
      <c r="P36" s="59">
        <v>3.0</v>
      </c>
      <c r="Q36" s="59">
        <v>25.0</v>
      </c>
      <c r="R36" s="57">
        <v>175.0</v>
      </c>
      <c r="S36" s="60">
        <f t="shared" si="8"/>
        <v>16.76470588</v>
      </c>
      <c r="T36" s="70"/>
      <c r="U36" s="71"/>
      <c r="V36" s="63">
        <f t="shared" si="9"/>
        <v>140.52</v>
      </c>
      <c r="W36" s="64">
        <v>141.0</v>
      </c>
      <c r="X36" s="65">
        <f t="shared" si="10"/>
        <v>12690</v>
      </c>
      <c r="Y36" s="66">
        <f t="shared" si="11"/>
        <v>156.3866667</v>
      </c>
      <c r="Z36" s="67">
        <v>157.0</v>
      </c>
      <c r="AA36" s="60"/>
      <c r="AB36" s="69">
        <f t="shared" si="12"/>
        <v>14130</v>
      </c>
    </row>
    <row r="37" ht="13.5" customHeight="1">
      <c r="A37" s="50" t="s">
        <v>56</v>
      </c>
      <c r="B37" s="81" t="s">
        <v>76</v>
      </c>
      <c r="C37" s="82"/>
      <c r="D37" s="83"/>
      <c r="E37" s="84"/>
      <c r="F37" s="85">
        <v>50.0</v>
      </c>
      <c r="G37" s="86">
        <v>11.0</v>
      </c>
      <c r="H37" s="87">
        <v>28.0</v>
      </c>
      <c r="I37" s="88">
        <f t="shared" si="7"/>
        <v>0.3928571429</v>
      </c>
      <c r="J37" s="89"/>
      <c r="K37" s="86">
        <v>7.0</v>
      </c>
      <c r="L37" s="87">
        <v>1.2</v>
      </c>
      <c r="M37" s="87">
        <v>0.0</v>
      </c>
      <c r="N37" s="90">
        <v>14.0</v>
      </c>
      <c r="O37" s="86">
        <v>19.0</v>
      </c>
      <c r="P37" s="91">
        <v>12.0</v>
      </c>
      <c r="Q37" s="91">
        <v>25.0</v>
      </c>
      <c r="R37" s="87">
        <v>172.0</v>
      </c>
      <c r="S37" s="92">
        <f t="shared" si="8"/>
        <v>78.90909091</v>
      </c>
      <c r="T37" s="93"/>
      <c r="U37" s="94"/>
      <c r="V37" s="95">
        <f t="shared" si="9"/>
        <v>119.3</v>
      </c>
      <c r="W37" s="96">
        <v>120.0</v>
      </c>
      <c r="X37" s="97">
        <f t="shared" si="10"/>
        <v>6000</v>
      </c>
      <c r="Y37" s="98">
        <f t="shared" si="11"/>
        <v>124.8</v>
      </c>
      <c r="Z37" s="99">
        <v>125.0</v>
      </c>
      <c r="AA37" s="92"/>
      <c r="AB37" s="89">
        <f t="shared" si="12"/>
        <v>6250</v>
      </c>
    </row>
    <row r="38" ht="15.75" customHeight="1">
      <c r="W38" s="100" t="s">
        <v>77</v>
      </c>
      <c r="X38" s="101">
        <f>X18+X30</f>
        <v>511035</v>
      </c>
      <c r="Z38" s="102" t="s">
        <v>77</v>
      </c>
      <c r="AA38" s="103"/>
      <c r="AB38" s="104">
        <f>AB18+AB30</f>
        <v>573245</v>
      </c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5:F15"/>
    <mergeCell ref="G15:J15"/>
    <mergeCell ref="K15:N15"/>
    <mergeCell ref="O15:S15"/>
    <mergeCell ref="T15:X15"/>
    <mergeCell ref="Y15:AB15"/>
  </mergeCell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Пользователь</dc:creator>
</cp:coreProperties>
</file>