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deg\Desktop\"/>
    </mc:Choice>
  </mc:AlternateContent>
  <bookViews>
    <workbookView xWindow="-105" yWindow="-105" windowWidth="30930" windowHeight="1689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T9" i="1"/>
  <c r="T10" i="1"/>
  <c r="T11" i="1"/>
  <c r="T8" i="1"/>
  <c r="U9" i="1" l="1"/>
  <c r="U10" i="1"/>
  <c r="U8" i="1"/>
  <c r="U5" i="1"/>
  <c r="U7" i="1" s="1"/>
  <c r="K7" i="1"/>
  <c r="C7" i="1"/>
  <c r="S6" i="1"/>
  <c r="T7" i="1"/>
  <c r="S5" i="1"/>
  <c r="J10" i="1"/>
  <c r="J11" i="1" s="1"/>
  <c r="S11" i="1" s="1"/>
  <c r="S12" i="1" s="1"/>
  <c r="U11" i="1" l="1"/>
  <c r="J12" i="1"/>
  <c r="S7" i="1"/>
  <c r="S13" i="1" s="1"/>
  <c r="U12" i="1"/>
  <c r="U13" i="1" s="1"/>
  <c r="T12" i="1"/>
  <c r="T13" i="1" s="1"/>
</calcChain>
</file>

<file path=xl/comments1.xml><?xml version="1.0" encoding="utf-8"?>
<comments xmlns="http://schemas.openxmlformats.org/spreadsheetml/2006/main">
  <authors>
    <author>tc={69FF1267-0DE1-4AF7-B2DC-22F44D209391}</author>
    <author>tc={A36CFF13-5916-4592-9BE6-38BE4551A1BD}</author>
    <author>tc={5BC9421B-283F-4F88-A68C-90AE47B97DFB}</author>
    <author>tc={96CF20B6-8281-4566-9B74-5CDC62DB0558}</author>
  </authors>
  <commentList>
    <comment ref="Q8" authorId="0" shapeId="0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Закрытие суммы аванса</t>
        </r>
      </text>
    </comment>
    <comment ref="U8" authorId="1" shapeId="0">
      <text>
        <r>
          <rPr>
            <sz val="11"/>
            <color theme="1"/>
            <rFont val="Calibri"/>
            <family val="2"/>
            <scheme val="minor"/>
          </rPr>
  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В расчете не участвуют суммы физически не оплаченные с расчетного счета в этот период
</t>
        </r>
      </text>
    </comment>
    <comment ref="Q9" authorId="2" shapeId="0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Оплата по договору</t>
        </r>
      </text>
    </comment>
    <comment ref="I10" authorId="3" shapeId="0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Закрытие ранее полученного аванса</t>
        </r>
      </text>
    </comment>
  </commentList>
</comments>
</file>

<file path=xl/sharedStrings.xml><?xml version="1.0" encoding="utf-8"?>
<sst xmlns="http://schemas.openxmlformats.org/spreadsheetml/2006/main" count="45" uniqueCount="35">
  <si>
    <t>Проект</t>
  </si>
  <si>
    <t>Доходы (сумма реализации без НДС)</t>
  </si>
  <si>
    <t>Номер счета-фактуры и дата</t>
  </si>
  <si>
    <t>Номер платежного поручения и дата</t>
  </si>
  <si>
    <t>Расходы(сумма расходов без НДС)</t>
  </si>
  <si>
    <t>ЗиК</t>
  </si>
  <si>
    <t>1234 от 01.03.2023</t>
  </si>
  <si>
    <t>В12 от 12.03.2023</t>
  </si>
  <si>
    <t>1 от 10.04.2023</t>
  </si>
  <si>
    <t>5678 от 01.05.2023</t>
  </si>
  <si>
    <t>Расчетная прибыль // расчет внутри проекта по итогу выбираемого периода</t>
  </si>
  <si>
    <t>Сумма оплаты (без НДС)</t>
  </si>
  <si>
    <t>сумма оплаты (без НДС)</t>
  </si>
  <si>
    <t>125 от 20.03.2023</t>
  </si>
  <si>
    <t xml:space="preserve">ИТОГО  1 квартал </t>
  </si>
  <si>
    <t>ИТОГО 2 квартал</t>
  </si>
  <si>
    <t>Наименование поставщика</t>
  </si>
  <si>
    <t>Наименование покупателя</t>
  </si>
  <si>
    <t>ООО "СЭ"</t>
  </si>
  <si>
    <t>ООО "Рога и копыта"</t>
  </si>
  <si>
    <t>наименование услуг</t>
  </si>
  <si>
    <t>Наименование услуг</t>
  </si>
  <si>
    <t>аренда</t>
  </si>
  <si>
    <t>расчет ЗП</t>
  </si>
  <si>
    <t>201 от 15.04.2023</t>
  </si>
  <si>
    <t>Доход</t>
  </si>
  <si>
    <t xml:space="preserve">Расход </t>
  </si>
  <si>
    <t>НДС   (- к возмещению из бюджета // + к оплате в бюджет )</t>
  </si>
  <si>
    <t>Номер платежного поручения</t>
  </si>
  <si>
    <t xml:space="preserve">Сумма аванса по договору, без НДС </t>
  </si>
  <si>
    <t>Сумма аванса по договору, без НДС</t>
  </si>
  <si>
    <t>Остатки денежных средст по проекту</t>
  </si>
  <si>
    <t>ИТОГО ГОД</t>
  </si>
  <si>
    <t>закрытие аванса</t>
  </si>
  <si>
    <t>закрытие аванс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</si>
</sst>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4" fontId="0" fillId="0" borderId="16" xfId="1" applyFont="1" applyBorder="1" applyAlignment="1">
      <alignment wrapText="1"/>
    </xf>
    <xf numFmtId="164" fontId="0" fillId="0" borderId="18" xfId="1" applyFont="1" applyBorder="1" applyAlignment="1">
      <alignment wrapText="1"/>
    </xf>
    <xf numFmtId="164" fontId="0" fillId="0" borderId="10" xfId="1" applyFont="1" applyBorder="1" applyAlignment="1">
      <alignment wrapText="1"/>
    </xf>
    <xf numFmtId="164" fontId="0" fillId="0" borderId="2" xfId="1" applyFont="1" applyBorder="1" applyAlignment="1">
      <alignment wrapText="1"/>
    </xf>
    <xf numFmtId="164" fontId="0" fillId="0" borderId="11" xfId="1" applyFont="1" applyBorder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wrapText="1"/>
    </xf>
    <xf numFmtId="164" fontId="2" fillId="2" borderId="9" xfId="1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164" fontId="2" fillId="2" borderId="5" xfId="1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0" fillId="0" borderId="20" xfId="0" applyBorder="1" applyAlignment="1">
      <alignment wrapText="1"/>
    </xf>
    <xf numFmtId="164" fontId="0" fillId="0" borderId="22" xfId="1" applyFont="1" applyBorder="1" applyAlignment="1">
      <alignment wrapText="1"/>
    </xf>
    <xf numFmtId="0" fontId="0" fillId="0" borderId="23" xfId="0" applyBorder="1" applyAlignment="1">
      <alignment wrapText="1"/>
    </xf>
    <xf numFmtId="164" fontId="0" fillId="0" borderId="24" xfId="1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164" fontId="0" fillId="0" borderId="23" xfId="1" applyFont="1" applyBorder="1" applyAlignment="1">
      <alignment wrapText="1"/>
    </xf>
    <xf numFmtId="0" fontId="0" fillId="0" borderId="23" xfId="0" applyBorder="1"/>
    <xf numFmtId="164" fontId="2" fillId="2" borderId="4" xfId="1" applyFont="1" applyFill="1" applyBorder="1" applyAlignment="1">
      <alignment wrapText="1"/>
    </xf>
    <xf numFmtId="0" fontId="0" fillId="0" borderId="2" xfId="0" applyBorder="1"/>
    <xf numFmtId="0" fontId="0" fillId="3" borderId="23" xfId="0" applyFill="1" applyBorder="1" applyAlignment="1">
      <alignment wrapText="1"/>
    </xf>
    <xf numFmtId="164" fontId="0" fillId="0" borderId="15" xfId="1" applyFont="1" applyBorder="1" applyAlignment="1">
      <alignment wrapText="1"/>
    </xf>
    <xf numFmtId="164" fontId="0" fillId="0" borderId="21" xfId="1" applyFont="1" applyBorder="1" applyAlignment="1">
      <alignment wrapText="1"/>
    </xf>
    <xf numFmtId="164" fontId="2" fillId="2" borderId="3" xfId="1" applyFont="1" applyFill="1" applyBorder="1" applyAlignment="1">
      <alignment wrapText="1"/>
    </xf>
    <xf numFmtId="164" fontId="0" fillId="0" borderId="17" xfId="1" applyFont="1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1546860</xdr:colOff>
      <xdr:row>2</xdr:row>
      <xdr:rowOff>891540</xdr:rowOff>
    </xdr:from>
    <xdr:to>
      <xdr:col>0</xdr:col>
      <xdr:colOff>2590800</xdr:colOff>
      <xdr:row>4</xdr:row>
      <xdr:rowOff>160020</xdr:rowOff>
    </xdr:to>
    <xdr:sp macro="" textlink="">
      <xdr:nvSpPr>
        <xdr:cNvPr id="5" name="Облачко с текстом: прямоугольное со скругленными углами 4">
          <a:extLst>
            <a:ext uri="{FF2B5EF4-FFF2-40B4-BE49-F238E27FC236}">
              <a16:creationId xmlns:a16="http://schemas.microsoft.com/office/drawing/2014/main" id="{88FA668E-5705-4725-2E88-26E892873416}"/>
            </a:ext>
          </a:extLst>
        </xdr:cNvPr>
        <xdr:cNvSpPr/>
      </xdr:nvSpPr>
      <xdr:spPr>
        <a:xfrm>
          <a:off x="1546860" y="1097280"/>
          <a:ext cx="1043940" cy="739140"/>
        </a:xfrm>
        <a:prstGeom prst="wedgeRoundRectCallout">
          <a:avLst>
            <a:gd name="adj1" fmla="val 189386"/>
            <a:gd name="adj2" fmla="val 5109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</a:t>
          </a:r>
          <a:r>
            <a:rPr lang="ru-RU" sz="1100" baseline="0"/>
            <a:t> из  банковской выписки</a:t>
          </a:r>
          <a:endParaRPr lang="ru-RU" sz="1100"/>
        </a:p>
      </xdr:txBody>
    </xdr:sp>
    <xdr:clientData/>
  </xdr:twoCellAnchor>
  <xdr:twoCellAnchor>
    <xdr:from>
      <xdr:col>2</xdr:col>
      <xdr:colOff>480060</xdr:colOff>
      <xdr:row>14</xdr:row>
      <xdr:rowOff>53340</xdr:rowOff>
    </xdr:from>
    <xdr:to>
      <xdr:col>4</xdr:col>
      <xdr:colOff>358140</xdr:colOff>
      <xdr:row>22</xdr:row>
      <xdr:rowOff>91440</xdr:rowOff>
    </xdr:to>
    <xdr:sp macro="" textlink="">
      <xdr:nvSpPr>
        <xdr:cNvPr id="6" name="Облачко с текстом: прямоугольное со скругленными углами 5">
          <a:extLst>
            <a:ext uri="{FF2B5EF4-FFF2-40B4-BE49-F238E27FC236}">
              <a16:creationId xmlns:a16="http://schemas.microsoft.com/office/drawing/2014/main" id="{FFDE5840-A78E-378F-373B-AF4D414A7057}"/>
            </a:ext>
          </a:extLst>
        </xdr:cNvPr>
        <xdr:cNvSpPr/>
      </xdr:nvSpPr>
      <xdr:spPr>
        <a:xfrm>
          <a:off x="4373880" y="5059680"/>
          <a:ext cx="1493520" cy="1501140"/>
        </a:xfrm>
        <a:prstGeom prst="wedgeRoundRectCallout">
          <a:avLst>
            <a:gd name="adj1" fmla="val 54167"/>
            <a:gd name="adj2" fmla="val -12664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из счетов-фактур по реализации</a:t>
          </a:r>
        </a:p>
      </xdr:txBody>
    </xdr:sp>
    <xdr:clientData/>
  </xdr:twoCellAnchor>
  <xdr:twoCellAnchor>
    <xdr:from>
      <xdr:col>6</xdr:col>
      <xdr:colOff>822960</xdr:colOff>
      <xdr:row>13</xdr:row>
      <xdr:rowOff>175260</xdr:rowOff>
    </xdr:from>
    <xdr:to>
      <xdr:col>8</xdr:col>
      <xdr:colOff>137160</xdr:colOff>
      <xdr:row>18</xdr:row>
      <xdr:rowOff>0</xdr:rowOff>
    </xdr:to>
    <xdr:sp macro="" textlink="">
      <xdr:nvSpPr>
        <xdr:cNvPr id="7" name="Облачко с текстом: прямоугольное со скругленными углами 6">
          <a:extLst>
            <a:ext uri="{FF2B5EF4-FFF2-40B4-BE49-F238E27FC236}">
              <a16:creationId xmlns:a16="http://schemas.microsoft.com/office/drawing/2014/main" id="{F0EB5144-A3B0-937E-6950-0382FDE4C1A5}"/>
            </a:ext>
          </a:extLst>
        </xdr:cNvPr>
        <xdr:cNvSpPr/>
      </xdr:nvSpPr>
      <xdr:spPr>
        <a:xfrm>
          <a:off x="8199120" y="4998720"/>
          <a:ext cx="1181100" cy="739140"/>
        </a:xfrm>
        <a:prstGeom prst="wedgeRoundRectCallout">
          <a:avLst>
            <a:gd name="adj1" fmla="val 127753"/>
            <a:gd name="adj2" fmla="val -15670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из банковских</a:t>
          </a:r>
          <a:r>
            <a:rPr lang="ru-RU" sz="1100" baseline="0"/>
            <a:t> выписок</a:t>
          </a:r>
          <a:endParaRPr lang="ru-RU" sz="1100"/>
        </a:p>
      </xdr:txBody>
    </xdr:sp>
    <xdr:clientData/>
  </xdr:twoCellAnchor>
  <xdr:twoCellAnchor>
    <xdr:from>
      <xdr:col>10</xdr:col>
      <xdr:colOff>198120</xdr:colOff>
      <xdr:row>9</xdr:row>
      <xdr:rowOff>205740</xdr:rowOff>
    </xdr:from>
    <xdr:to>
      <xdr:col>12</xdr:col>
      <xdr:colOff>228600</xdr:colOff>
      <xdr:row>11</xdr:row>
      <xdr:rowOff>68580</xdr:rowOff>
    </xdr:to>
    <xdr:sp macro="" textlink="">
      <xdr:nvSpPr>
        <xdr:cNvPr id="8" name="Облачко с текстом: прямоугольное со скругленными углами 7">
          <a:extLst>
            <a:ext uri="{FF2B5EF4-FFF2-40B4-BE49-F238E27FC236}">
              <a16:creationId xmlns:a16="http://schemas.microsoft.com/office/drawing/2014/main" id="{63593854-6F91-F478-4446-C161D2700CED}"/>
            </a:ext>
          </a:extLst>
        </xdr:cNvPr>
        <xdr:cNvSpPr/>
      </xdr:nvSpPr>
      <xdr:spPr>
        <a:xfrm rot="484206">
          <a:off x="11056620" y="3726180"/>
          <a:ext cx="1645920" cy="601980"/>
        </a:xfrm>
        <a:prstGeom prst="wedgeRoundRectCallout">
          <a:avLst>
            <a:gd name="adj1" fmla="val -81607"/>
            <a:gd name="adj2" fmla="val -2431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из документа "корректировка долга"</a:t>
          </a:r>
        </a:p>
      </xdr:txBody>
    </xdr:sp>
    <xdr:clientData/>
  </xdr:twoCellAnchor>
  <xdr:twoCellAnchor>
    <xdr:from>
      <xdr:col>8</xdr:col>
      <xdr:colOff>792480</xdr:colOff>
      <xdr:row>2</xdr:row>
      <xdr:rowOff>1127760</xdr:rowOff>
    </xdr:from>
    <xdr:to>
      <xdr:col>10</xdr:col>
      <xdr:colOff>251460</xdr:colOff>
      <xdr:row>4</xdr:row>
      <xdr:rowOff>358140</xdr:rowOff>
    </xdr:to>
    <xdr:sp macro="" textlink="">
      <xdr:nvSpPr>
        <xdr:cNvPr id="9" name="Облачко с текстом: прямоугольное со скругленными углами 8">
          <a:extLst>
            <a:ext uri="{FF2B5EF4-FFF2-40B4-BE49-F238E27FC236}">
              <a16:creationId xmlns:a16="http://schemas.microsoft.com/office/drawing/2014/main" id="{59677C43-3AC6-F4E9-4147-C54B7BC7D3AF}"/>
            </a:ext>
          </a:extLst>
        </xdr:cNvPr>
        <xdr:cNvSpPr/>
      </xdr:nvSpPr>
      <xdr:spPr>
        <a:xfrm>
          <a:off x="10035540" y="1333500"/>
          <a:ext cx="1074420" cy="701040"/>
        </a:xfrm>
        <a:prstGeom prst="wedgeRoundRectCallout">
          <a:avLst>
            <a:gd name="adj1" fmla="val 52217"/>
            <a:gd name="adj2" fmla="val 7034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</a:t>
          </a:r>
          <a:r>
            <a:rPr lang="ru-RU" sz="1100" baseline="0"/>
            <a:t> из банковской выпсики</a:t>
          </a:r>
          <a:endParaRPr lang="ru-RU" sz="1100"/>
        </a:p>
      </xdr:txBody>
    </xdr:sp>
    <xdr:clientData/>
  </xdr:twoCellAnchor>
  <xdr:twoCellAnchor>
    <xdr:from>
      <xdr:col>12</xdr:col>
      <xdr:colOff>571500</xdr:colOff>
      <xdr:row>15</xdr:row>
      <xdr:rowOff>0</xdr:rowOff>
    </xdr:from>
    <xdr:to>
      <xdr:col>13</xdr:col>
      <xdr:colOff>678180</xdr:colOff>
      <xdr:row>19</xdr:row>
      <xdr:rowOff>38100</xdr:rowOff>
    </xdr:to>
    <xdr:sp macro="" textlink="">
      <xdr:nvSpPr>
        <xdr:cNvPr id="12" name="Облачко с текстом: прямоугольное со скругленными углами 11">
          <a:extLst>
            <a:ext uri="{FF2B5EF4-FFF2-40B4-BE49-F238E27FC236}">
              <a16:creationId xmlns:a16="http://schemas.microsoft.com/office/drawing/2014/main" id="{ADC93FBF-311E-FD82-E396-72ABEB18159B}"/>
            </a:ext>
          </a:extLst>
        </xdr:cNvPr>
        <xdr:cNvSpPr/>
      </xdr:nvSpPr>
      <xdr:spPr>
        <a:xfrm>
          <a:off x="13045440" y="5189220"/>
          <a:ext cx="914400" cy="769620"/>
        </a:xfrm>
        <a:prstGeom prst="wedgeRoundRectCallout">
          <a:avLst>
            <a:gd name="adj1" fmla="val -90000"/>
            <a:gd name="adj2" fmla="val -31374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из с/ф покупки</a:t>
          </a:r>
        </a:p>
      </xdr:txBody>
    </xdr:sp>
    <xdr:clientData/>
  </xdr:twoCellAnchor>
  <xdr:twoCellAnchor>
    <xdr:from>
      <xdr:col>15</xdr:col>
      <xdr:colOff>320040</xdr:colOff>
      <xdr:row>14</xdr:row>
      <xdr:rowOff>53340</xdr:rowOff>
    </xdr:from>
    <xdr:to>
      <xdr:col>16</xdr:col>
      <xdr:colOff>441960</xdr:colOff>
      <xdr:row>20</xdr:row>
      <xdr:rowOff>45720</xdr:rowOff>
    </xdr:to>
    <xdr:sp macro="" textlink="">
      <xdr:nvSpPr>
        <xdr:cNvPr id="13" name="Облачко с текстом: прямоугольное со скругленными углами 12">
          <a:extLst>
            <a:ext uri="{FF2B5EF4-FFF2-40B4-BE49-F238E27FC236}">
              <a16:creationId xmlns:a16="http://schemas.microsoft.com/office/drawing/2014/main" id="{AB160FD6-1FBF-B141-C0B3-EFA83690DA94}"/>
            </a:ext>
          </a:extLst>
        </xdr:cNvPr>
        <xdr:cNvSpPr/>
      </xdr:nvSpPr>
      <xdr:spPr>
        <a:xfrm>
          <a:off x="15521940" y="5059680"/>
          <a:ext cx="929640" cy="1089660"/>
        </a:xfrm>
        <a:prstGeom prst="wedgeRoundRectCallout">
          <a:avLst>
            <a:gd name="adj1" fmla="val 100478"/>
            <a:gd name="adj2" fmla="val -2292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из документа "Корректировка долга"</a:t>
          </a:r>
        </a:p>
      </xdr:txBody>
    </xdr:sp>
    <xdr:clientData/>
  </xdr:twoCellAnchor>
  <xdr:twoCellAnchor>
    <xdr:from>
      <xdr:col>16</xdr:col>
      <xdr:colOff>533400</xdr:colOff>
      <xdr:row>15</xdr:row>
      <xdr:rowOff>45720</xdr:rowOff>
    </xdr:from>
    <xdr:to>
      <xdr:col>18</xdr:col>
      <xdr:colOff>365760</xdr:colOff>
      <xdr:row>19</xdr:row>
      <xdr:rowOff>76200</xdr:rowOff>
    </xdr:to>
    <xdr:sp macro="" textlink="">
      <xdr:nvSpPr>
        <xdr:cNvPr id="14" name="Облачко с текстом: прямоугольное со скругленными углами 13">
          <a:extLst>
            <a:ext uri="{FF2B5EF4-FFF2-40B4-BE49-F238E27FC236}">
              <a16:creationId xmlns:a16="http://schemas.microsoft.com/office/drawing/2014/main" id="{DAF239F8-28B0-2AEA-0A82-4FE979CD3104}"/>
            </a:ext>
          </a:extLst>
        </xdr:cNvPr>
        <xdr:cNvSpPr/>
      </xdr:nvSpPr>
      <xdr:spPr>
        <a:xfrm>
          <a:off x="16543020" y="5234940"/>
          <a:ext cx="1447800" cy="762000"/>
        </a:xfrm>
        <a:prstGeom prst="wedgeRoundRectCallout">
          <a:avLst>
            <a:gd name="adj1" fmla="val -19555"/>
            <a:gd name="adj2" fmla="val -27792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из банковской выписки</a:t>
          </a:r>
        </a:p>
      </xdr:txBody>
    </xdr:sp>
    <xdr:clientData/>
  </xdr:twoCellAnchor>
  <xdr:twoCellAnchor>
    <xdr:from>
      <xdr:col>19</xdr:col>
      <xdr:colOff>693420</xdr:colOff>
      <xdr:row>0</xdr:row>
      <xdr:rowOff>7620</xdr:rowOff>
    </xdr:from>
    <xdr:to>
      <xdr:col>25</xdr:col>
      <xdr:colOff>266700</xdr:colOff>
      <xdr:row>0</xdr:row>
      <xdr:rowOff>647700</xdr:rowOff>
    </xdr:to>
    <xdr:sp macro="" textlink="">
      <xdr:nvSpPr>
        <xdr:cNvPr id="16" name="Облачко с текстом: прямоугольное со скругленными углами 15">
          <a:extLst>
            <a:ext uri="{FF2B5EF4-FFF2-40B4-BE49-F238E27FC236}">
              <a16:creationId xmlns:a16="http://schemas.microsoft.com/office/drawing/2014/main" id="{D8D67600-8EDE-6287-1362-43D26D0DBDEA}"/>
            </a:ext>
          </a:extLst>
        </xdr:cNvPr>
        <xdr:cNvSpPr/>
      </xdr:nvSpPr>
      <xdr:spPr>
        <a:xfrm>
          <a:off x="19126200" y="7620"/>
          <a:ext cx="3756660" cy="640080"/>
        </a:xfrm>
        <a:prstGeom prst="wedgeRoundRectCallout">
          <a:avLst>
            <a:gd name="adj1" fmla="val -54301"/>
            <a:gd name="adj2" fmla="val 11498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Расчет исходя из данных (гр 4-гр 12)*20%</a:t>
          </a:r>
          <a:r>
            <a:rPr lang="ru-RU" sz="1100" baseline="0"/>
            <a:t> </a:t>
          </a:r>
          <a:endParaRPr lang="ru-RU" sz="1100"/>
        </a:p>
      </xdr:txBody>
    </xdr:sp>
    <xdr:clientData/>
  </xdr:twoCellAnchor>
  <xdr:twoCellAnchor>
    <xdr:from>
      <xdr:col>21</xdr:col>
      <xdr:colOff>464820</xdr:colOff>
      <xdr:row>2</xdr:row>
      <xdr:rowOff>800100</xdr:rowOff>
    </xdr:from>
    <xdr:to>
      <xdr:col>28</xdr:col>
      <xdr:colOff>144780</xdr:colOff>
      <xdr:row>2</xdr:row>
      <xdr:rowOff>1379220</xdr:rowOff>
    </xdr:to>
    <xdr:sp macro="" textlink="">
      <xdr:nvSpPr>
        <xdr:cNvPr id="17" name="Облачко с текстом: прямоугольное со скругленными углами 16">
          <a:extLst>
            <a:ext uri="{FF2B5EF4-FFF2-40B4-BE49-F238E27FC236}">
              <a16:creationId xmlns:a16="http://schemas.microsoft.com/office/drawing/2014/main" id="{4996A97C-B0D2-7BCF-2D8B-E366A9DA6DEB}"/>
            </a:ext>
          </a:extLst>
        </xdr:cNvPr>
        <xdr:cNvSpPr/>
      </xdr:nvSpPr>
      <xdr:spPr>
        <a:xfrm>
          <a:off x="20513040" y="1882140"/>
          <a:ext cx="4076700" cy="579120"/>
        </a:xfrm>
        <a:prstGeom prst="wedgeRoundRectCallout">
          <a:avLst>
            <a:gd name="adj1" fmla="val -64011"/>
            <a:gd name="adj2" fmla="val -1022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данные при расчете ТОЛЬКО</a:t>
          </a:r>
          <a:r>
            <a:rPr lang="ru-RU" sz="1100" baseline="0"/>
            <a:t> из банковских выписок по проектам</a:t>
          </a:r>
          <a:endParaRPr lang="ru-RU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Анна Гоман" id="{06DCE550-1F8C-4C20-958A-C577BC7147C9}" userId="5caa68abe92cf00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8" dT="2023-04-11T00:17:52.80" personId="{06DCE550-1F8C-4C20-958A-C577BC7147C9}" id="{69FF1267-0DE1-4AF7-B2DC-22F44D209391}">
    <text>Закрытие суммы аванса</text>
  </threadedComment>
  <threadedComment ref="U8" dT="2023-04-11T00:28:15.91" personId="{06DCE550-1F8C-4C20-958A-C577BC7147C9}" id="{A36CFF13-5916-4592-9BE6-38BE4551A1BD}">
    <text xml:space="preserve">В расчете не участвуют суммы физически не оплаченные с расчетного счета в этот период
</text>
  </threadedComment>
  <threadedComment ref="Q9" dT="2023-04-11T00:18:07.12" personId="{06DCE550-1F8C-4C20-958A-C577BC7147C9}" id="{5BC9421B-283F-4F88-A68C-90AE47B97DFB}">
    <text>Оплата по договору</text>
  </threadedComment>
  <threadedComment ref="I10" dT="2023-04-11T00:18:30.35" personId="{06DCE550-1F8C-4C20-958A-C577BC7147C9}" id="{96CF20B6-8281-4566-9B74-5CDC62DB0558}">
    <text>Закрытие ранее полученного аванса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"/>
  <sheetViews>
    <sheetView tabSelected="1" topLeftCell="E1" workbookViewId="0">
      <selection activeCell="U8" sqref="U8"/>
    </sheetView>
  </sheetViews>
  <sheetFormatPr defaultRowHeight="15" x14ac:dyDescent="0.25"/>
  <cols>
    <col min="1" max="1" width="45" customWidth="1"/>
    <col min="2" max="5" width="11.7109375" customWidth="1"/>
    <col min="6" max="7" width="15.42578125" customWidth="1"/>
    <col min="8" max="13" width="11.7109375" customWidth="1"/>
    <col min="14" max="15" width="14" customWidth="1"/>
    <col min="16" max="21" width="11.7109375" customWidth="1"/>
    <col min="22" max="22" width="10.7109375" customWidth="1"/>
  </cols>
  <sheetData>
    <row r="1" spans="1:21" ht="69" customHeight="1" thickBot="1" x14ac:dyDescent="0.3"/>
    <row r="2" spans="1:21" ht="16.5" thickBot="1" x14ac:dyDescent="0.3">
      <c r="C2" s="47" t="s">
        <v>25</v>
      </c>
      <c r="D2" s="48"/>
      <c r="E2" s="48"/>
      <c r="F2" s="48"/>
      <c r="G2" s="48"/>
      <c r="H2" s="48"/>
      <c r="I2" s="48"/>
      <c r="J2" s="49"/>
      <c r="K2" s="47" t="s">
        <v>26</v>
      </c>
      <c r="L2" s="48"/>
      <c r="M2" s="48"/>
      <c r="N2" s="48"/>
      <c r="O2" s="48"/>
      <c r="P2" s="48"/>
      <c r="Q2" s="48"/>
      <c r="R2" s="49"/>
    </row>
    <row r="3" spans="1:21" ht="120.75" thickBot="1" x14ac:dyDescent="0.3">
      <c r="A3" s="2"/>
      <c r="B3" s="42" t="s">
        <v>0</v>
      </c>
      <c r="C3" s="43" t="s">
        <v>29</v>
      </c>
      <c r="D3" s="44" t="s">
        <v>28</v>
      </c>
      <c r="E3" s="44" t="s">
        <v>1</v>
      </c>
      <c r="F3" s="44" t="s">
        <v>17</v>
      </c>
      <c r="G3" s="44" t="s">
        <v>20</v>
      </c>
      <c r="H3" s="44" t="s">
        <v>2</v>
      </c>
      <c r="I3" s="44" t="s">
        <v>3</v>
      </c>
      <c r="J3" s="45" t="s">
        <v>11</v>
      </c>
      <c r="K3" s="46" t="s">
        <v>30</v>
      </c>
      <c r="L3" s="44" t="s">
        <v>28</v>
      </c>
      <c r="M3" s="44" t="s">
        <v>4</v>
      </c>
      <c r="N3" s="44" t="s">
        <v>16</v>
      </c>
      <c r="O3" s="44" t="s">
        <v>21</v>
      </c>
      <c r="P3" s="44" t="s">
        <v>2</v>
      </c>
      <c r="Q3" s="44" t="s">
        <v>3</v>
      </c>
      <c r="R3" s="45" t="s">
        <v>12</v>
      </c>
      <c r="S3" s="46" t="s">
        <v>27</v>
      </c>
      <c r="T3" s="45" t="s">
        <v>10</v>
      </c>
      <c r="U3" s="45" t="s">
        <v>31</v>
      </c>
    </row>
    <row r="4" spans="1:21" ht="15.75" thickBot="1" x14ac:dyDescent="0.3">
      <c r="A4" s="2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  <c r="S4" s="6">
        <v>18</v>
      </c>
      <c r="T4" s="6">
        <v>18</v>
      </c>
      <c r="U4" s="7">
        <v>20</v>
      </c>
    </row>
    <row r="5" spans="1:21" ht="30" x14ac:dyDescent="0.25">
      <c r="B5" s="30" t="s">
        <v>5</v>
      </c>
      <c r="C5" s="38">
        <v>100000</v>
      </c>
      <c r="D5" s="27" t="s">
        <v>6</v>
      </c>
      <c r="E5" s="12"/>
      <c r="F5" s="12" t="s">
        <v>18</v>
      </c>
      <c r="G5" s="12" t="s">
        <v>23</v>
      </c>
      <c r="H5" s="4"/>
      <c r="I5" s="36"/>
      <c r="J5" s="9"/>
      <c r="K5" s="11"/>
      <c r="L5" s="4"/>
      <c r="M5" s="11"/>
      <c r="N5" s="12"/>
      <c r="O5" s="12"/>
      <c r="P5" s="4"/>
      <c r="Q5" s="4"/>
      <c r="R5" s="9"/>
      <c r="S5" s="11">
        <f>C5*20%</f>
        <v>20000</v>
      </c>
      <c r="T5" s="9"/>
      <c r="U5" s="9">
        <f>C5+J5-K5-R5</f>
        <v>100000</v>
      </c>
    </row>
    <row r="6" spans="1:21" ht="30.75" thickBot="1" x14ac:dyDescent="0.3">
      <c r="B6" s="32" t="s">
        <v>5</v>
      </c>
      <c r="C6" s="39"/>
      <c r="D6" s="22"/>
      <c r="E6" s="33"/>
      <c r="F6" s="33"/>
      <c r="G6" s="33"/>
      <c r="H6" s="22"/>
      <c r="I6" s="22"/>
      <c r="J6" s="23"/>
      <c r="K6" s="21">
        <v>60000</v>
      </c>
      <c r="L6" s="37" t="s">
        <v>13</v>
      </c>
      <c r="M6" s="21"/>
      <c r="N6" s="33" t="s">
        <v>19</v>
      </c>
      <c r="O6" s="33" t="s">
        <v>22</v>
      </c>
      <c r="P6" s="22"/>
      <c r="Q6" s="34"/>
      <c r="R6" s="23"/>
      <c r="S6" s="21">
        <f>-K6*20%</f>
        <v>-12000</v>
      </c>
      <c r="T6" s="23"/>
      <c r="U6" s="9">
        <f>C6+J6-K6-R6</f>
        <v>-60000</v>
      </c>
    </row>
    <row r="7" spans="1:21" s="14" customFormat="1" ht="30.75" thickBot="1" x14ac:dyDescent="0.3">
      <c r="B7" s="15" t="s">
        <v>14</v>
      </c>
      <c r="C7" s="40">
        <f>SUM(C5:C6)</f>
        <v>100000</v>
      </c>
      <c r="D7" s="17"/>
      <c r="E7" s="35"/>
      <c r="F7" s="35"/>
      <c r="G7" s="35"/>
      <c r="H7" s="17"/>
      <c r="I7" s="17"/>
      <c r="J7" s="18"/>
      <c r="K7" s="16">
        <f>SUM(K5:K6)</f>
        <v>60000</v>
      </c>
      <c r="L7" s="17"/>
      <c r="M7" s="35"/>
      <c r="N7" s="35"/>
      <c r="O7" s="35"/>
      <c r="P7" s="17"/>
      <c r="Q7" s="17"/>
      <c r="R7" s="35"/>
      <c r="S7" s="35">
        <f>SUM(S5:S6)</f>
        <v>8000</v>
      </c>
      <c r="T7" s="18">
        <f>SUM(T5:T6)</f>
        <v>0</v>
      </c>
      <c r="U7" s="18">
        <f>SUM(U5:U6)</f>
        <v>40000</v>
      </c>
    </row>
    <row r="8" spans="1:21" ht="30" x14ac:dyDescent="0.25">
      <c r="B8" s="30" t="s">
        <v>5</v>
      </c>
      <c r="C8" s="38"/>
      <c r="D8" s="4"/>
      <c r="E8" s="11"/>
      <c r="F8" s="11"/>
      <c r="G8" s="11"/>
      <c r="H8" s="4"/>
      <c r="I8" s="4"/>
      <c r="J8" s="9"/>
      <c r="K8" s="11"/>
      <c r="L8" s="4"/>
      <c r="M8" s="11">
        <v>10000</v>
      </c>
      <c r="N8" s="11" t="s">
        <v>19</v>
      </c>
      <c r="O8" s="11" t="s">
        <v>22</v>
      </c>
      <c r="P8" s="4" t="s">
        <v>7</v>
      </c>
      <c r="Q8" s="29" t="s">
        <v>34</v>
      </c>
      <c r="R8" s="9">
        <v>7000</v>
      </c>
      <c r="S8" s="11"/>
      <c r="T8" s="9">
        <f>(E8-M8)*20%</f>
        <v>-2000</v>
      </c>
      <c r="U8" s="9">
        <f>C8+J8-K8</f>
        <v>0</v>
      </c>
    </row>
    <row r="9" spans="1:21" ht="30" x14ac:dyDescent="0.25">
      <c r="B9" s="31"/>
      <c r="C9" s="41"/>
      <c r="D9" s="3"/>
      <c r="E9" s="13"/>
      <c r="F9" s="13"/>
      <c r="G9" s="13"/>
      <c r="H9" s="3"/>
      <c r="I9" s="3"/>
      <c r="J9" s="10"/>
      <c r="K9" s="13"/>
      <c r="L9" s="3"/>
      <c r="M9" s="13"/>
      <c r="N9" s="13"/>
      <c r="O9" s="13"/>
      <c r="P9" s="3"/>
      <c r="Q9" s="8" t="s">
        <v>24</v>
      </c>
      <c r="R9" s="10">
        <v>3000</v>
      </c>
      <c r="S9" s="13">
        <v>-600</v>
      </c>
      <c r="T9" s="9">
        <f t="shared" ref="T9:T11" si="0">(E9-M9)*20%</f>
        <v>0</v>
      </c>
      <c r="U9" s="9">
        <f>C9+J9-K9-R9</f>
        <v>-3000</v>
      </c>
    </row>
    <row r="10" spans="1:21" ht="30" x14ac:dyDescent="0.25">
      <c r="B10" s="31" t="s">
        <v>5</v>
      </c>
      <c r="C10" s="41"/>
      <c r="D10" s="3"/>
      <c r="E10" s="13">
        <v>13333.34</v>
      </c>
      <c r="F10" s="13" t="s">
        <v>18</v>
      </c>
      <c r="G10" s="13" t="s">
        <v>23</v>
      </c>
      <c r="H10" s="3" t="s">
        <v>8</v>
      </c>
      <c r="I10" s="28" t="s">
        <v>33</v>
      </c>
      <c r="J10" s="10">
        <f>E10/2</f>
        <v>6666.67</v>
      </c>
      <c r="K10" s="13"/>
      <c r="L10" s="3"/>
      <c r="M10" s="13"/>
      <c r="N10" s="13"/>
      <c r="O10" s="13"/>
      <c r="P10" s="3"/>
      <c r="Q10" s="8"/>
      <c r="R10" s="10"/>
      <c r="S10" s="13"/>
      <c r="T10" s="9">
        <f t="shared" si="0"/>
        <v>2666.6680000000001</v>
      </c>
      <c r="U10" s="9">
        <f>C10-K10</f>
        <v>0</v>
      </c>
    </row>
    <row r="11" spans="1:21" ht="30.75" thickBot="1" x14ac:dyDescent="0.3">
      <c r="B11" s="32"/>
      <c r="C11" s="39"/>
      <c r="D11" s="22"/>
      <c r="E11" s="21"/>
      <c r="F11" s="21"/>
      <c r="G11" s="21"/>
      <c r="H11" s="22"/>
      <c r="I11" s="22" t="s">
        <v>9</v>
      </c>
      <c r="J11" s="23">
        <f>J10</f>
        <v>6666.67</v>
      </c>
      <c r="K11" s="21"/>
      <c r="L11" s="22"/>
      <c r="M11" s="21"/>
      <c r="N11" s="21"/>
      <c r="O11" s="21"/>
      <c r="P11" s="22"/>
      <c r="Q11" s="20"/>
      <c r="R11" s="23"/>
      <c r="S11" s="21">
        <f>J11*20%</f>
        <v>1333.3340000000001</v>
      </c>
      <c r="T11" s="9">
        <f t="shared" si="0"/>
        <v>0</v>
      </c>
      <c r="U11" s="9">
        <f t="shared" ref="U11" si="1">C11+J11-K11</f>
        <v>6666.67</v>
      </c>
    </row>
    <row r="12" spans="1:21" s="14" customFormat="1" ht="30.75" thickBot="1" x14ac:dyDescent="0.3">
      <c r="B12" s="15" t="s">
        <v>15</v>
      </c>
      <c r="C12" s="40"/>
      <c r="D12" s="17"/>
      <c r="E12" s="25"/>
      <c r="F12" s="25"/>
      <c r="G12" s="25"/>
      <c r="H12" s="17"/>
      <c r="I12" s="17"/>
      <c r="J12" s="18">
        <f>J11</f>
        <v>6666.67</v>
      </c>
      <c r="K12" s="16"/>
      <c r="L12" s="17"/>
      <c r="M12" s="25"/>
      <c r="N12" s="25"/>
      <c r="O12" s="25"/>
      <c r="P12" s="17"/>
      <c r="Q12" s="19"/>
      <c r="R12" s="26"/>
      <c r="S12" s="16">
        <f>SUM(S8:S11)</f>
        <v>733.33400000000006</v>
      </c>
      <c r="T12" s="18">
        <f>SUM(T8:T11)</f>
        <v>666.66800000000012</v>
      </c>
      <c r="U12" s="18">
        <f>SUM(U8:U11)</f>
        <v>3666.67</v>
      </c>
    </row>
    <row r="13" spans="1:21" s="14" customFormat="1" ht="15.75" thickBot="1" x14ac:dyDescent="0.3">
      <c r="B13" s="15" t="s">
        <v>32</v>
      </c>
      <c r="C13" s="24"/>
      <c r="D13" s="17"/>
      <c r="E13" s="25"/>
      <c r="F13" s="25"/>
      <c r="G13" s="25"/>
      <c r="H13" s="17"/>
      <c r="I13" s="17"/>
      <c r="J13" s="18"/>
      <c r="K13" s="25"/>
      <c r="L13" s="17"/>
      <c r="M13" s="25"/>
      <c r="N13" s="25"/>
      <c r="O13" s="25"/>
      <c r="P13" s="17"/>
      <c r="Q13" s="19"/>
      <c r="R13" s="26"/>
      <c r="S13" s="16">
        <f>S7+S12</f>
        <v>8733.3340000000007</v>
      </c>
      <c r="T13" s="16">
        <f t="shared" ref="T13:U13" si="2">T7+T12</f>
        <v>666.66800000000012</v>
      </c>
      <c r="U13" s="16">
        <f t="shared" si="2"/>
        <v>43666.67</v>
      </c>
    </row>
    <row r="14" spans="1:2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</sheetData>
  <mergeCells count="2">
    <mergeCell ref="C2:J2"/>
    <mergeCell ref="K2:R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Bogdan Nesterov</cp:lastModifiedBy>
  <dcterms:created xsi:type="dcterms:W3CDTF">2015-06-05T18:19:34Z</dcterms:created>
  <dcterms:modified xsi:type="dcterms:W3CDTF">2023-04-22T08:25:09Z</dcterms:modified>
</cp:coreProperties>
</file>