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Диаграмма1" sheetId="7" state="hidden" r:id="rId1"/>
    <sheet name="Лист1" sheetId="1" r:id="rId2"/>
    <sheet name="Лист2" sheetId="2" r:id="rId3"/>
    <sheet name="Лист3" sheetId="3" r:id="rId4"/>
    <sheet name="Лист4" sheetId="4" r:id="rId5"/>
    <sheet name="Лист6" sheetId="6" r:id="rId6"/>
  </sheets>
  <calcPr calcId="125725" refMode="R1C1"/>
</workbook>
</file>

<file path=xl/calcChain.xml><?xml version="1.0" encoding="utf-8"?>
<calcChain xmlns="http://schemas.openxmlformats.org/spreadsheetml/2006/main">
  <c r="I28" i="1"/>
  <c r="X33" i="4"/>
  <c r="X29"/>
  <c r="X28"/>
  <c r="X27"/>
  <c r="X21"/>
  <c r="X30" s="1"/>
  <c r="X34" s="1"/>
  <c r="I16" i="2"/>
  <c r="D18"/>
  <c r="D17"/>
  <c r="P27" i="6"/>
  <c r="S38" i="1" l="1"/>
  <c r="S36"/>
  <c r="S33"/>
  <c r="S32"/>
  <c r="S31"/>
  <c r="S30"/>
  <c r="S34" l="1"/>
  <c r="S39" s="1"/>
  <c r="P15" i="6"/>
  <c r="N18" i="2"/>
  <c r="E6" i="6"/>
  <c r="I25" i="4"/>
  <c r="S22" i="1"/>
  <c r="S20"/>
  <c r="N19"/>
  <c r="I6" i="2"/>
  <c r="D6"/>
  <c r="I17"/>
  <c r="I18" s="1"/>
  <c r="S3" i="1"/>
  <c r="S8"/>
  <c r="S7"/>
  <c r="S6"/>
  <c r="S5"/>
  <c r="S4"/>
  <c r="N29" i="2"/>
  <c r="N27"/>
  <c r="N26"/>
  <c r="P28" i="6"/>
  <c r="P26"/>
  <c r="I8" i="1"/>
  <c r="X13" i="4"/>
  <c r="X12"/>
  <c r="X11"/>
  <c r="X10"/>
  <c r="X9"/>
  <c r="X3"/>
  <c r="K43" i="6"/>
  <c r="K42"/>
  <c r="K39"/>
  <c r="K38"/>
  <c r="K37"/>
  <c r="E43"/>
  <c r="E42"/>
  <c r="E39"/>
  <c r="E38"/>
  <c r="E37"/>
  <c r="N17" i="2"/>
  <c r="U4" i="6"/>
  <c r="U10" s="1"/>
  <c r="U14" s="1"/>
  <c r="E3"/>
  <c r="K3"/>
  <c r="P3"/>
  <c r="E4"/>
  <c r="K4"/>
  <c r="E5"/>
  <c r="K5"/>
  <c r="P5"/>
  <c r="E10"/>
  <c r="K10"/>
  <c r="U17"/>
  <c r="U18"/>
  <c r="U19"/>
  <c r="U20"/>
  <c r="U21"/>
  <c r="U27"/>
  <c r="E7" l="1"/>
  <c r="E11" s="1"/>
  <c r="P7"/>
  <c r="P11" s="1"/>
  <c r="K7"/>
  <c r="K11" s="1"/>
  <c r="S23" i="1"/>
  <c r="S27" s="1"/>
  <c r="X14" i="4"/>
  <c r="X18" s="1"/>
  <c r="N32" i="2"/>
  <c r="S9" i="1"/>
  <c r="S13" s="1"/>
  <c r="P29" i="6"/>
  <c r="P32" s="1"/>
  <c r="E40"/>
  <c r="E44" s="1"/>
  <c r="K40"/>
  <c r="K44" s="1"/>
  <c r="U24"/>
  <c r="U28" s="1"/>
  <c r="P14"/>
  <c r="P20" s="1"/>
  <c r="P23" s="1"/>
  <c r="K17"/>
  <c r="E17"/>
  <c r="N44" i="2"/>
  <c r="N45" s="1"/>
  <c r="N49" s="1"/>
  <c r="S4" i="4"/>
  <c r="E21" i="6" l="1"/>
  <c r="E16"/>
  <c r="E15"/>
  <c r="D37" i="1"/>
  <c r="D36"/>
  <c r="D35"/>
  <c r="D34"/>
  <c r="D33"/>
  <c r="D32"/>
  <c r="I44" i="2"/>
  <c r="I24" i="1"/>
  <c r="I23"/>
  <c r="S33" i="4"/>
  <c r="S29"/>
  <c r="S28"/>
  <c r="S27"/>
  <c r="S21"/>
  <c r="N3"/>
  <c r="N23" i="1"/>
  <c r="D44" i="2"/>
  <c r="E31" i="6"/>
  <c r="N8" i="1"/>
  <c r="E18" i="6" l="1"/>
  <c r="E22" s="1"/>
  <c r="D45" i="2"/>
  <c r="D49" s="1"/>
  <c r="I45"/>
  <c r="I49" s="1"/>
  <c r="D38" i="1"/>
  <c r="D42" s="1"/>
  <c r="S30" i="4"/>
  <c r="S34" s="1"/>
  <c r="N9" i="1"/>
  <c r="I16" i="3"/>
  <c r="I13"/>
  <c r="I12"/>
  <c r="K30" i="6"/>
  <c r="K27"/>
  <c r="K26"/>
  <c r="K25"/>
  <c r="E30"/>
  <c r="E27"/>
  <c r="E26"/>
  <c r="E25"/>
  <c r="K21"/>
  <c r="K16"/>
  <c r="K15"/>
  <c r="K18" l="1"/>
  <c r="K22" s="1"/>
  <c r="E28"/>
  <c r="E32" s="1"/>
  <c r="I14" i="3"/>
  <c r="I18" s="1"/>
  <c r="K28" i="6"/>
  <c r="K32" s="1"/>
  <c r="D21" i="3"/>
  <c r="I4"/>
  <c r="D22"/>
  <c r="D4"/>
  <c r="N11" i="2"/>
  <c r="N9"/>
  <c r="N8"/>
  <c r="N5"/>
  <c r="N4"/>
  <c r="N3"/>
  <c r="I38" i="1"/>
  <c r="I41" s="1"/>
  <c r="N32"/>
  <c r="D3" i="2"/>
  <c r="I8"/>
  <c r="I7"/>
  <c r="I5"/>
  <c r="I4"/>
  <c r="D4"/>
  <c r="D5"/>
  <c r="D9"/>
  <c r="D11"/>
  <c r="I26" i="4"/>
  <c r="D7" i="2" l="1"/>
  <c r="I9"/>
  <c r="I13" s="1"/>
  <c r="N10"/>
  <c r="N13" s="1"/>
  <c r="D12" i="4" l="1"/>
  <c r="D16" i="2"/>
  <c r="D19" s="1"/>
  <c r="D23" s="1"/>
  <c r="D11" i="4"/>
  <c r="I20" i="1"/>
  <c r="D3" i="3"/>
  <c r="D5" s="1"/>
  <c r="N39" i="2"/>
  <c r="D10" i="4"/>
  <c r="N33"/>
  <c r="N13"/>
  <c r="I13"/>
  <c r="N12"/>
  <c r="I12"/>
  <c r="N38" i="1"/>
  <c r="N41" s="1"/>
  <c r="D25" i="3"/>
  <c r="D23"/>
  <c r="D16"/>
  <c r="D13"/>
  <c r="D12"/>
  <c r="N29" i="4"/>
  <c r="N28"/>
  <c r="N27"/>
  <c r="N21"/>
  <c r="I29"/>
  <c r="I28"/>
  <c r="I27"/>
  <c r="I21"/>
  <c r="D29"/>
  <c r="D28"/>
  <c r="D27"/>
  <c r="D21"/>
  <c r="S5"/>
  <c r="S11"/>
  <c r="S10"/>
  <c r="S9"/>
  <c r="S8"/>
  <c r="S3"/>
  <c r="N11"/>
  <c r="N10"/>
  <c r="N9"/>
  <c r="I10"/>
  <c r="I11"/>
  <c r="I3"/>
  <c r="D5"/>
  <c r="D4"/>
  <c r="D6"/>
  <c r="D7"/>
  <c r="D8"/>
  <c r="D9"/>
  <c r="D13"/>
  <c r="D17"/>
  <c r="I7" i="3"/>
  <c r="I3"/>
  <c r="I5" s="1"/>
  <c r="D7"/>
  <c r="N22" i="1"/>
  <c r="N20"/>
  <c r="N21"/>
  <c r="I22"/>
  <c r="I21"/>
  <c r="I19"/>
  <c r="N35" i="2"/>
  <c r="I35"/>
  <c r="D35"/>
  <c r="I26"/>
  <c r="I27" s="1"/>
  <c r="D26"/>
  <c r="D27" s="1"/>
  <c r="N16"/>
  <c r="N19" s="1"/>
  <c r="I23"/>
  <c r="D23" i="1"/>
  <c r="D22"/>
  <c r="D21"/>
  <c r="D20"/>
  <c r="D19"/>
  <c r="N5"/>
  <c r="N7"/>
  <c r="N4"/>
  <c r="N3"/>
  <c r="N6"/>
  <c r="I3"/>
  <c r="I4"/>
  <c r="I5"/>
  <c r="I6"/>
  <c r="I7"/>
  <c r="D7"/>
  <c r="D4"/>
  <c r="D5"/>
  <c r="D6"/>
  <c r="D3"/>
  <c r="N23" i="2" l="1"/>
  <c r="N25" i="1"/>
  <c r="N29" s="1"/>
  <c r="I25"/>
  <c r="I29" s="1"/>
  <c r="I10"/>
  <c r="I14" s="1"/>
  <c r="N10"/>
  <c r="N15" s="1"/>
  <c r="D10"/>
  <c r="D14" s="1"/>
  <c r="D14" i="3"/>
  <c r="D18" s="1"/>
  <c r="I9"/>
  <c r="D27"/>
  <c r="D12" i="2"/>
  <c r="D32"/>
  <c r="N14" i="4"/>
  <c r="N18" s="1"/>
  <c r="I32" i="2"/>
  <c r="I14" i="4"/>
  <c r="I18" s="1"/>
  <c r="S14"/>
  <c r="S18" s="1"/>
  <c r="D14"/>
  <c r="D18" s="1"/>
  <c r="D9" i="3"/>
  <c r="N30" i="4"/>
  <c r="N34" s="1"/>
  <c r="I30"/>
  <c r="I34" s="1"/>
  <c r="D30"/>
  <c r="D34" s="1"/>
  <c r="I36" i="2"/>
  <c r="I41" s="1"/>
  <c r="N36"/>
  <c r="N41" s="1"/>
  <c r="D36"/>
  <c r="D41" s="1"/>
  <c r="D25" i="1"/>
  <c r="D29" s="1"/>
</calcChain>
</file>

<file path=xl/sharedStrings.xml><?xml version="1.0" encoding="utf-8"?>
<sst xmlns="http://schemas.openxmlformats.org/spreadsheetml/2006/main" count="530" uniqueCount="160">
  <si>
    <t>АВАНС</t>
  </si>
  <si>
    <t>К ВЫДАЧИ</t>
  </si>
  <si>
    <t>УЧАРОВ ДЖАБИР</t>
  </si>
  <si>
    <t>ПОЭЛСАН</t>
  </si>
  <si>
    <t>ОТОПЛЕНИЕ ОПТ</t>
  </si>
  <si>
    <t>ПОСТУПЛЕНИЕ</t>
  </si>
  <si>
    <t>ИТОГО</t>
  </si>
  <si>
    <t>опазд</t>
  </si>
  <si>
    <t>АГАЕВ М.САЛАХЬ</t>
  </si>
  <si>
    <t>ЭЛЕКТРИКА</t>
  </si>
  <si>
    <t>СБОРКА</t>
  </si>
  <si>
    <t>ПОДБОР М.САЛАХЬ</t>
  </si>
  <si>
    <t>БАРШИГОВ РАШИД</t>
  </si>
  <si>
    <t>ПОДБОР РАШИД</t>
  </si>
  <si>
    <t>КРЕПЕЖ</t>
  </si>
  <si>
    <t>ИСАЕВ СЕЛИМ</t>
  </si>
  <si>
    <t>МАЦИЕВ ИСЛАМ</t>
  </si>
  <si>
    <t>ИСРАПИЛОВ УСМАН</t>
  </si>
  <si>
    <t>ПОДБОР УСМАН</t>
  </si>
  <si>
    <t>ЗАЙПУЛАЕВ АЛХАЗУР</t>
  </si>
  <si>
    <t>НАСАЕВ АБУ</t>
  </si>
  <si>
    <t>штрафы</t>
  </si>
  <si>
    <t>ХАКИМ БУЛАТ</t>
  </si>
  <si>
    <t>Д/С</t>
  </si>
  <si>
    <t>МУТУШЕВ АРБИ</t>
  </si>
  <si>
    <t>АЮБ</t>
  </si>
  <si>
    <t>АСЛАМБЕК</t>
  </si>
  <si>
    <t>ИМРАН</t>
  </si>
  <si>
    <t>БУЛАТ</t>
  </si>
  <si>
    <t>ШАМХАН</t>
  </si>
  <si>
    <t>МОВСУР</t>
  </si>
  <si>
    <t>ПОДБОР</t>
  </si>
  <si>
    <t>ПКО</t>
  </si>
  <si>
    <t>САГАЕВ АСЛАМБЕК</t>
  </si>
  <si>
    <t>ПЛАНЫ</t>
  </si>
  <si>
    <t>ГСМ</t>
  </si>
  <si>
    <t>ГУТАЕВ АЮБ</t>
  </si>
  <si>
    <t>НАСАЕВ ИМРАН</t>
  </si>
  <si>
    <t>САДУЛАЕВ МОВСУР</t>
  </si>
  <si>
    <t>ХАЧУКАЕВ ШАМХАН</t>
  </si>
  <si>
    <t>ДНЕВНОЙ</t>
  </si>
  <si>
    <t>ИНГУШЕТИЯ</t>
  </si>
  <si>
    <t>ИДРИС БИСУЛТАНОВ</t>
  </si>
  <si>
    <t>Отработан.дни</t>
  </si>
  <si>
    <t>Оклад</t>
  </si>
  <si>
    <t>Булат подбор</t>
  </si>
  <si>
    <t>НЕТ отметки</t>
  </si>
  <si>
    <t>нет отметки</t>
  </si>
  <si>
    <t>отметки отметки</t>
  </si>
  <si>
    <t>штраф</t>
  </si>
  <si>
    <t xml:space="preserve">доработка </t>
  </si>
  <si>
    <t>БАЙСАРОВ ДУКХВАХА</t>
  </si>
  <si>
    <t>ПРЕМИЯ</t>
  </si>
  <si>
    <t>на карту</t>
  </si>
  <si>
    <t xml:space="preserve"> </t>
  </si>
  <si>
    <t>ИДРИСОВ ИСЛАМ</t>
  </si>
  <si>
    <t xml:space="preserve">удерж </t>
  </si>
  <si>
    <t>сбер</t>
  </si>
  <si>
    <t>сборка</t>
  </si>
  <si>
    <t>подбор</t>
  </si>
  <si>
    <t>ЗАКАЗ ЗЕГОР НАЛ</t>
  </si>
  <si>
    <t>ЗАКАЗ ФИЛЬТРЫ</t>
  </si>
  <si>
    <t>переплан</t>
  </si>
  <si>
    <t>65т/22д</t>
  </si>
  <si>
    <t>доставка</t>
  </si>
  <si>
    <t>Удерж</t>
  </si>
  <si>
    <t>ЛОГИСТ</t>
  </si>
  <si>
    <t>ОСТ.КРЕПЕЖ</t>
  </si>
  <si>
    <t>ОСТ.ПОЭЛСАН</t>
  </si>
  <si>
    <t>ОСТ.СМЕСИТЕЛИ</t>
  </si>
  <si>
    <t>БИСУЛТАНОВА АСМА</t>
  </si>
  <si>
    <t>65т/18</t>
  </si>
  <si>
    <t>пко</t>
  </si>
  <si>
    <t>АЛАУДИНОВ АСЛАМБЕК</t>
  </si>
  <si>
    <t xml:space="preserve">АМАДОВ ВАЛИД </t>
  </si>
  <si>
    <t>САГАЕВ ВАХИТ</t>
  </si>
  <si>
    <t>ВАХАЕВ МАЙРБЕК</t>
  </si>
  <si>
    <t xml:space="preserve">ОКЛАД </t>
  </si>
  <si>
    <t>ШАМИЛЬ</t>
  </si>
  <si>
    <t>ОЗДИЕВ ШАМИЛЬ</t>
  </si>
  <si>
    <t xml:space="preserve">           </t>
  </si>
  <si>
    <t>УМАЕВ РАСУЛ</t>
  </si>
  <si>
    <t>ПРИЕМЩИКИ</t>
  </si>
  <si>
    <t>РЕАЛИЗАЦИЯ</t>
  </si>
  <si>
    <t>УМАЕВ АРБИ</t>
  </si>
  <si>
    <t>ИСЛАМОВ МОХЬМАД</t>
  </si>
  <si>
    <t>ХАДАШЕВ АРБИ</t>
  </si>
  <si>
    <t>ХУСЕЙНОВ АДАМ</t>
  </si>
  <si>
    <t>РЕАЛИЗАЦИЯ*0,2%/4ЧЕЛ</t>
  </si>
  <si>
    <t>ЗАКУП*0,6%/8ЧЕЛ</t>
  </si>
  <si>
    <t>ПРОГУЛ</t>
  </si>
  <si>
    <t>МЕЖИДОВ ТУРПАЛ</t>
  </si>
  <si>
    <t>ЗАВЕДУЮЩИЕ ОТДЕЛОМ</t>
  </si>
  <si>
    <t>ЛОГИСТЫ/СБОРЩИКИ</t>
  </si>
  <si>
    <t>ТОРГОВЫЕ АГЕНТЫ</t>
  </si>
  <si>
    <t>ВОДИТЕЛИ</t>
  </si>
  <si>
    <t>ЭБИЕВ АБДУЛЛА</t>
  </si>
  <si>
    <t>долг</t>
  </si>
  <si>
    <t xml:space="preserve">занесение п/п </t>
  </si>
  <si>
    <t>по фирмам</t>
  </si>
  <si>
    <t>АБДУЛЛАЕВ АХЬМАД</t>
  </si>
  <si>
    <t>ЧАТАЕВ САЛМАН</t>
  </si>
  <si>
    <t>ХАСИЕВ САИД</t>
  </si>
  <si>
    <t>перевод</t>
  </si>
  <si>
    <t>накладная</t>
  </si>
  <si>
    <t>УДЕРЖ.</t>
  </si>
  <si>
    <t>ПАПКА</t>
  </si>
  <si>
    <t>БИСИЕВ МУСА</t>
  </si>
  <si>
    <t>ГАЗМАГАМАЕВ ИСЛАМ</t>
  </si>
  <si>
    <t xml:space="preserve">ПОДБОР </t>
  </si>
  <si>
    <t>остаток долга</t>
  </si>
  <si>
    <t>касса</t>
  </si>
  <si>
    <t>ХАДИШКА</t>
  </si>
  <si>
    <t>ПО ФИРМАМ</t>
  </si>
  <si>
    <t>ЗАКАЗЫ И ПОСТУПЛЕНИЕ</t>
  </si>
  <si>
    <t>ПОДБОР АЛХАЗУР</t>
  </si>
  <si>
    <t>ошибки</t>
  </si>
  <si>
    <t>ошибка</t>
  </si>
  <si>
    <t>АРБИ РЕЗЕРВ</t>
  </si>
  <si>
    <t>МУКАЕВ САЙХАН</t>
  </si>
  <si>
    <t>ЯХЪЯЕВ ДЖАБРАИЛ</t>
  </si>
  <si>
    <t>АРСАКАЕВ АДЛАН</t>
  </si>
  <si>
    <t>ПРОВЕРЯЮЩИЙ</t>
  </si>
  <si>
    <t>МУТАЛИЕВ МОВСАР</t>
  </si>
  <si>
    <t>65т/26</t>
  </si>
  <si>
    <t>ПРОВЕРКА</t>
  </si>
  <si>
    <t>эксперт и спарклюкс</t>
  </si>
  <si>
    <t>БАТУКАЕВ ДАУД</t>
  </si>
  <si>
    <t>дом 2</t>
  </si>
  <si>
    <t>КУРБАНОВ СУЛТАН</t>
  </si>
  <si>
    <t>КУРБАНОВ СУЛЕЙМАН</t>
  </si>
  <si>
    <t>ЯКУБОВ ТАМЕРЛАН</t>
  </si>
  <si>
    <t xml:space="preserve">УДЕРЖ. </t>
  </si>
  <si>
    <t>ТАМЕРЛАН</t>
  </si>
  <si>
    <t>проверка</t>
  </si>
  <si>
    <t>ДАКАЕВ ТУРПАЛ</t>
  </si>
  <si>
    <t>БАТАЕВ ИСЛАМ</t>
  </si>
  <si>
    <t>НУГАЕВ РАМЗАН</t>
  </si>
  <si>
    <t>отпускные</t>
  </si>
  <si>
    <t>дневной</t>
  </si>
  <si>
    <t>АКБ</t>
  </si>
  <si>
    <t>удерж. Долга</t>
  </si>
  <si>
    <t>пропуск</t>
  </si>
  <si>
    <t xml:space="preserve">удерж.  </t>
  </si>
  <si>
    <t>логист</t>
  </si>
  <si>
    <t>ШТРАФ ОПОЗД</t>
  </si>
  <si>
    <t>АВАНС/ДОЛГ</t>
  </si>
  <si>
    <t>ДАЙШИГОВ МОХЬМАД</t>
  </si>
  <si>
    <t>СБОРКА ОПТ</t>
  </si>
  <si>
    <t>СБОРКА РОЗНИЦА</t>
  </si>
  <si>
    <t>ХУСЕИНОВ УМАР</t>
  </si>
  <si>
    <t>НАКЛАДНАЯ</t>
  </si>
  <si>
    <t>УДЕРЖ хамзатов адам</t>
  </si>
  <si>
    <t>ЭРШТУКАЕВ ТАМЕРЛАН</t>
  </si>
  <si>
    <t>свп</t>
  </si>
  <si>
    <t>Оптовик Асламбек</t>
  </si>
  <si>
    <t xml:space="preserve">удерж. </t>
  </si>
  <si>
    <t>штрафы за проверку</t>
  </si>
  <si>
    <t>АБДРУР-М</t>
  </si>
  <si>
    <t>удерж, Газимагомадов с-м</t>
  </si>
</sst>
</file>

<file path=xl/styles.xml><?xml version="1.0" encoding="utf-8"?>
<styleSheet xmlns="http://schemas.openxmlformats.org/spreadsheetml/2006/main">
  <numFmts count="6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\ &quot;₽&quot;"/>
    <numFmt numFmtId="165" formatCode="0.0%"/>
    <numFmt numFmtId="166" formatCode="#,##0.00;[Red]\-#,##0.00"/>
    <numFmt numFmtId="167" formatCode="0.0"/>
  </numFmts>
  <fonts count="2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04"/>
    </font>
    <font>
      <sz val="9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1"/>
      <name val="Calibri"/>
      <family val="2"/>
      <charset val="204"/>
      <scheme val="minor"/>
    </font>
    <font>
      <sz val="8"/>
      <color rgb="FFFF0000"/>
      <name val="Arial"/>
      <family val="2"/>
    </font>
    <font>
      <b/>
      <sz val="8"/>
      <color indexed="9"/>
      <name val="Arial"/>
      <family val="2"/>
    </font>
    <font>
      <b/>
      <sz val="11"/>
      <color indexed="60"/>
      <name val="Calibri"/>
      <family val="2"/>
      <charset val="204"/>
    </font>
    <font>
      <b/>
      <sz val="8"/>
      <color indexed="8"/>
      <name val="Arial"/>
      <family val="2"/>
    </font>
    <font>
      <b/>
      <sz val="8"/>
      <color theme="1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  <font>
      <sz val="8"/>
      <color indexed="9"/>
      <name val="Arial"/>
      <family val="2"/>
      <charset val="204"/>
    </font>
    <font>
      <b/>
      <sz val="8"/>
      <name val="Arial"/>
      <family val="2"/>
    </font>
    <font>
      <sz val="2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6">
    <xf numFmtId="0" fontId="0" fillId="0" borderId="0" xfId="0"/>
    <xf numFmtId="42" fontId="0" fillId="0" borderId="0" xfId="0" applyNumberFormat="1"/>
    <xf numFmtId="0" fontId="0" fillId="0" borderId="0" xfId="0" applyFill="1"/>
    <xf numFmtId="0" fontId="0" fillId="0" borderId="1" xfId="0" applyBorder="1" applyAlignment="1">
      <alignment horizontal="left" vertical="center"/>
    </xf>
    <xf numFmtId="0" fontId="0" fillId="0" borderId="1" xfId="0" applyBorder="1"/>
    <xf numFmtId="42" fontId="0" fillId="0" borderId="1" xfId="0" applyNumberFormat="1" applyBorder="1"/>
    <xf numFmtId="4" fontId="2" fillId="2" borderId="1" xfId="1" applyNumberFormat="1" applyFont="1" applyFill="1" applyBorder="1" applyAlignment="1">
      <alignment horizontal="right" vertical="top" wrapText="1"/>
    </xf>
    <xf numFmtId="10" fontId="0" fillId="0" borderId="1" xfId="0" applyNumberFormat="1" applyBorder="1"/>
    <xf numFmtId="9" fontId="0" fillId="0" borderId="1" xfId="0" applyNumberFormat="1" applyBorder="1"/>
    <xf numFmtId="0" fontId="0" fillId="3" borderId="1" xfId="0" applyFill="1" applyBorder="1"/>
    <xf numFmtId="42" fontId="0" fillId="3" borderId="1" xfId="0" applyNumberFormat="1" applyFill="1" applyBorder="1"/>
    <xf numFmtId="0" fontId="1" fillId="0" borderId="1" xfId="0" applyFont="1" applyBorder="1"/>
    <xf numFmtId="4" fontId="3" fillId="2" borderId="1" xfId="1" applyNumberFormat="1" applyFont="1" applyFill="1" applyBorder="1" applyAlignment="1">
      <alignment horizontal="right" vertical="top" wrapText="1"/>
    </xf>
    <xf numFmtId="42" fontId="1" fillId="0" borderId="1" xfId="0" applyNumberFormat="1" applyFont="1" applyBorder="1"/>
    <xf numFmtId="0" fontId="4" fillId="5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2" borderId="2" xfId="1" applyNumberFormat="1" applyFont="1" applyFill="1" applyBorder="1" applyAlignment="1">
      <alignment horizontal="right" vertical="top" wrapText="1"/>
    </xf>
    <xf numFmtId="42" fontId="0" fillId="5" borderId="1" xfId="0" applyNumberFormat="1" applyFill="1" applyBorder="1"/>
    <xf numFmtId="0" fontId="1" fillId="4" borderId="1" xfId="0" applyFont="1" applyFill="1" applyBorder="1"/>
    <xf numFmtId="42" fontId="1" fillId="4" borderId="1" xfId="0" applyNumberFormat="1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0" fillId="0" borderId="1" xfId="0" applyNumberFormat="1" applyBorder="1"/>
    <xf numFmtId="164" fontId="0" fillId="3" borderId="1" xfId="0" applyNumberFormat="1" applyFill="1" applyBorder="1"/>
    <xf numFmtId="164" fontId="0" fillId="0" borderId="0" xfId="0" applyNumberFormat="1"/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3" borderId="1" xfId="0" applyNumberFormat="1" applyFill="1" applyBorder="1"/>
    <xf numFmtId="3" fontId="1" fillId="0" borderId="1" xfId="0" applyNumberFormat="1" applyFont="1" applyBorder="1"/>
    <xf numFmtId="3" fontId="0" fillId="5" borderId="1" xfId="0" applyNumberFormat="1" applyFill="1" applyBorder="1"/>
    <xf numFmtId="3" fontId="0" fillId="0" borderId="0" xfId="0" applyNumberFormat="1"/>
    <xf numFmtId="4" fontId="7" fillId="2" borderId="3" xfId="1" applyNumberFormat="1" applyFont="1" applyFill="1" applyBorder="1" applyAlignment="1">
      <alignment horizontal="right" vertical="top" wrapText="1"/>
    </xf>
    <xf numFmtId="4" fontId="7" fillId="2" borderId="3" xfId="2" applyNumberFormat="1" applyFont="1" applyFill="1" applyBorder="1" applyAlignment="1">
      <alignment horizontal="right" vertical="top" wrapText="1"/>
    </xf>
    <xf numFmtId="4" fontId="7" fillId="2" borderId="3" xfId="3" applyNumberFormat="1" applyFont="1" applyFill="1" applyBorder="1" applyAlignment="1">
      <alignment horizontal="right" vertical="top" wrapText="1"/>
    </xf>
    <xf numFmtId="4" fontId="8" fillId="4" borderId="1" xfId="1" applyNumberFormat="1" applyFont="1" applyFill="1" applyBorder="1" applyAlignment="1">
      <alignment horizontal="right" vertical="top" wrapText="1"/>
    </xf>
    <xf numFmtId="4" fontId="7" fillId="2" borderId="3" xfId="4" applyNumberFormat="1" applyFont="1" applyFill="1" applyBorder="1" applyAlignment="1">
      <alignment horizontal="right" vertical="top" wrapText="1"/>
    </xf>
    <xf numFmtId="4" fontId="2" fillId="2" borderId="4" xfId="1" applyNumberFormat="1" applyFont="1" applyFill="1" applyBorder="1" applyAlignment="1">
      <alignment horizontal="right" vertical="top" wrapText="1"/>
    </xf>
    <xf numFmtId="4" fontId="8" fillId="4" borderId="4" xfId="1" applyNumberFormat="1" applyFont="1" applyFill="1" applyBorder="1" applyAlignment="1">
      <alignment horizontal="right" vertical="top" wrapText="1"/>
    </xf>
    <xf numFmtId="4" fontId="2" fillId="2" borderId="5" xfId="4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1" fillId="0" borderId="4" xfId="0" applyFont="1" applyBorder="1"/>
    <xf numFmtId="0" fontId="4" fillId="5" borderId="4" xfId="0" applyFont="1" applyFill="1" applyBorder="1"/>
    <xf numFmtId="165" fontId="0" fillId="0" borderId="1" xfId="0" applyNumberFormat="1" applyBorder="1"/>
    <xf numFmtId="1" fontId="0" fillId="0" borderId="1" xfId="0" applyNumberFormat="1" applyBorder="1"/>
    <xf numFmtId="0" fontId="1" fillId="5" borderId="1" xfId="0" applyFont="1" applyFill="1" applyBorder="1"/>
    <xf numFmtId="0" fontId="0" fillId="5" borderId="1" xfId="0" applyFont="1" applyFill="1" applyBorder="1"/>
    <xf numFmtId="1" fontId="0" fillId="0" borderId="1" xfId="0" applyNumberFormat="1" applyBorder="1" applyAlignment="1">
      <alignment horizontal="center" vertical="center"/>
    </xf>
    <xf numFmtId="1" fontId="10" fillId="0" borderId="1" xfId="0" applyNumberFormat="1" applyFont="1" applyBorder="1" applyAlignment="1">
      <alignment vertical="center" wrapText="1"/>
    </xf>
    <xf numFmtId="42" fontId="10" fillId="0" borderId="1" xfId="0" applyNumberFormat="1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42" fontId="0" fillId="5" borderId="1" xfId="0" applyNumberFormat="1" applyFont="1" applyFill="1" applyBorder="1"/>
    <xf numFmtId="42" fontId="5" fillId="5" borderId="1" xfId="0" applyNumberFormat="1" applyFont="1" applyFill="1" applyBorder="1"/>
    <xf numFmtId="42" fontId="11" fillId="5" borderId="1" xfId="0" applyNumberFormat="1" applyFont="1" applyFill="1" applyBorder="1"/>
    <xf numFmtId="1" fontId="9" fillId="2" borderId="1" xfId="1" applyNumberFormat="1" applyFont="1" applyFill="1" applyBorder="1" applyAlignment="1">
      <alignment horizontal="right" vertical="center" wrapText="1"/>
    </xf>
    <xf numFmtId="164" fontId="5" fillId="5" borderId="1" xfId="0" applyNumberFormat="1" applyFont="1" applyFill="1" applyBorder="1"/>
    <xf numFmtId="164" fontId="1" fillId="0" borderId="1" xfId="0" applyNumberFormat="1" applyFont="1" applyBorder="1"/>
    <xf numFmtId="4" fontId="6" fillId="2" borderId="3" xfId="3" applyNumberFormat="1" applyFont="1" applyFill="1" applyBorder="1" applyAlignment="1">
      <alignment horizontal="right" vertical="top" wrapText="1"/>
    </xf>
    <xf numFmtId="4" fontId="6" fillId="2" borderId="3" xfId="5" applyNumberFormat="1" applyFont="1" applyFill="1" applyBorder="1" applyAlignment="1">
      <alignment horizontal="right" vertical="top" wrapText="1"/>
    </xf>
    <xf numFmtId="10" fontId="1" fillId="0" borderId="1" xfId="0" applyNumberFormat="1" applyFont="1" applyBorder="1"/>
    <xf numFmtId="4" fontId="6" fillId="2" borderId="3" xfId="4" applyNumberFormat="1" applyFont="1" applyFill="1" applyBorder="1" applyAlignment="1">
      <alignment horizontal="right" vertical="top" wrapText="1"/>
    </xf>
    <xf numFmtId="4" fontId="6" fillId="2" borderId="3" xfId="2" applyNumberFormat="1" applyFont="1" applyFill="1" applyBorder="1" applyAlignment="1">
      <alignment horizontal="right" vertical="top" wrapText="1"/>
    </xf>
    <xf numFmtId="4" fontId="13" fillId="0" borderId="1" xfId="1" applyNumberFormat="1" applyFont="1" applyFill="1" applyBorder="1" applyAlignment="1">
      <alignment horizontal="right" vertical="top" wrapText="1"/>
    </xf>
    <xf numFmtId="0" fontId="0" fillId="0" borderId="0" xfId="0"/>
    <xf numFmtId="0" fontId="1" fillId="0" borderId="1" xfId="0" applyFont="1" applyBorder="1"/>
    <xf numFmtId="4" fontId="7" fillId="2" borderId="3" xfId="5" applyNumberFormat="1" applyFont="1" applyFill="1" applyBorder="1" applyAlignment="1">
      <alignment horizontal="right" vertical="top" wrapText="1"/>
    </xf>
    <xf numFmtId="9" fontId="1" fillId="0" borderId="4" xfId="0" applyNumberFormat="1" applyFont="1" applyBorder="1"/>
    <xf numFmtId="4" fontId="2" fillId="0" borderId="4" xfId="1" applyNumberFormat="1" applyFont="1" applyFill="1" applyBorder="1" applyAlignment="1">
      <alignment horizontal="right" vertical="top" wrapText="1"/>
    </xf>
    <xf numFmtId="4" fontId="8" fillId="0" borderId="4" xfId="1" applyNumberFormat="1" applyFont="1" applyFill="1" applyBorder="1" applyAlignment="1">
      <alignment horizontal="right" vertical="top" wrapText="1"/>
    </xf>
    <xf numFmtId="17" fontId="0" fillId="0" borderId="0" xfId="0" applyNumberFormat="1"/>
    <xf numFmtId="4" fontId="0" fillId="0" borderId="1" xfId="0" applyNumberFormat="1" applyBorder="1"/>
    <xf numFmtId="0" fontId="16" fillId="0" borderId="1" xfId="0" applyFont="1" applyBorder="1"/>
    <xf numFmtId="0" fontId="0" fillId="4" borderId="1" xfId="0" applyFill="1" applyBorder="1"/>
    <xf numFmtId="3" fontId="0" fillId="4" borderId="1" xfId="0" applyNumberFormat="1" applyFill="1" applyBorder="1"/>
    <xf numFmtId="165" fontId="0" fillId="3" borderId="1" xfId="0" applyNumberFormat="1" applyFill="1" applyBorder="1"/>
    <xf numFmtId="0" fontId="0" fillId="4" borderId="0" xfId="0" applyFill="1" applyBorder="1"/>
    <xf numFmtId="3" fontId="0" fillId="4" borderId="0" xfId="0" applyNumberFormat="1" applyFill="1" applyBorder="1"/>
    <xf numFmtId="164" fontId="0" fillId="4" borderId="0" xfId="0" applyNumberFormat="1" applyFill="1" applyBorder="1"/>
    <xf numFmtId="3" fontId="17" fillId="5" borderId="1" xfId="0" applyNumberFormat="1" applyFont="1" applyFill="1" applyBorder="1"/>
    <xf numFmtId="0" fontId="17" fillId="5" borderId="1" xfId="0" applyFont="1" applyFill="1" applyBorder="1"/>
    <xf numFmtId="164" fontId="4" fillId="5" borderId="1" xfId="0" applyNumberFormat="1" applyFont="1" applyFill="1" applyBorder="1"/>
    <xf numFmtId="4" fontId="7" fillId="2" borderId="1" xfId="1" applyNumberFormat="1" applyFont="1" applyFill="1" applyBorder="1" applyAlignment="1">
      <alignment horizontal="right" vertical="top" wrapText="1"/>
    </xf>
    <xf numFmtId="4" fontId="18" fillId="0" borderId="1" xfId="1" applyNumberFormat="1" applyFont="1" applyFill="1" applyBorder="1" applyAlignment="1">
      <alignment horizontal="right" vertical="top" wrapText="1"/>
    </xf>
    <xf numFmtId="0" fontId="5" fillId="0" borderId="1" xfId="0" applyFont="1" applyFill="1" applyBorder="1"/>
    <xf numFmtId="4" fontId="19" fillId="2" borderId="1" xfId="1" applyNumberFormat="1" applyFont="1" applyFill="1" applyBorder="1" applyAlignment="1">
      <alignment horizontal="right" vertical="top" wrapText="1"/>
    </xf>
    <xf numFmtId="0" fontId="5" fillId="0" borderId="1" xfId="0" applyFont="1" applyBorder="1"/>
    <xf numFmtId="4" fontId="13" fillId="0" borderId="2" xfId="4" applyNumberFormat="1" applyFont="1" applyFill="1" applyBorder="1" applyAlignment="1">
      <alignment horizontal="right" vertical="top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4" fontId="3" fillId="2" borderId="3" xfId="4" applyNumberFormat="1" applyFont="1" applyFill="1" applyBorder="1" applyAlignment="1">
      <alignment horizontal="right" vertical="top" wrapText="1"/>
    </xf>
    <xf numFmtId="166" fontId="15" fillId="2" borderId="3" xfId="1" applyNumberFormat="1" applyFont="1" applyFill="1" applyBorder="1" applyAlignment="1">
      <alignment horizontal="right" vertical="top" wrapText="1"/>
    </xf>
    <xf numFmtId="17" fontId="0" fillId="0" borderId="1" xfId="0" applyNumberFormat="1" applyBorder="1"/>
    <xf numFmtId="166" fontId="15" fillId="2" borderId="1" xfId="1" applyNumberFormat="1" applyFont="1" applyFill="1" applyBorder="1" applyAlignment="1">
      <alignment horizontal="right" vertical="top" wrapText="1"/>
    </xf>
    <xf numFmtId="166" fontId="7" fillId="2" borderId="1" xfId="1" applyNumberFormat="1" applyFont="1" applyFill="1" applyBorder="1" applyAlignment="1">
      <alignment horizontal="right" vertical="top" wrapText="1"/>
    </xf>
    <xf numFmtId="2" fontId="7" fillId="2" borderId="1" xfId="1" applyNumberFormat="1" applyFont="1" applyFill="1" applyBorder="1" applyAlignment="1">
      <alignment horizontal="right" vertical="top" wrapText="1"/>
    </xf>
    <xf numFmtId="165" fontId="14" fillId="0" borderId="1" xfId="1" applyNumberFormat="1" applyFont="1" applyFill="1" applyBorder="1" applyAlignment="1">
      <alignment horizontal="right" vertical="top" wrapText="1"/>
    </xf>
    <xf numFmtId="4" fontId="15" fillId="2" borderId="3" xfId="1" applyNumberFormat="1" applyFont="1" applyFill="1" applyBorder="1" applyAlignment="1">
      <alignment horizontal="right" vertical="top" wrapText="1"/>
    </xf>
    <xf numFmtId="4" fontId="6" fillId="2" borderId="3" xfId="1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0" fillId="0" borderId="0" xfId="0" applyFill="1" applyBorder="1"/>
    <xf numFmtId="42" fontId="0" fillId="0" borderId="0" xfId="0" applyNumberFormat="1" applyFill="1" applyBorder="1"/>
    <xf numFmtId="4" fontId="6" fillId="0" borderId="0" xfId="3" applyNumberFormat="1" applyFont="1" applyFill="1" applyBorder="1" applyAlignment="1">
      <alignment horizontal="right" vertical="top" wrapText="1"/>
    </xf>
    <xf numFmtId="42" fontId="1" fillId="0" borderId="0" xfId="0" applyNumberFormat="1" applyFont="1" applyFill="1" applyBorder="1"/>
    <xf numFmtId="164" fontId="0" fillId="0" borderId="0" xfId="0" applyNumberFormat="1" applyBorder="1"/>
    <xf numFmtId="0" fontId="20" fillId="0" borderId="0" xfId="0" applyFont="1"/>
    <xf numFmtId="0" fontId="5" fillId="0" borderId="6" xfId="0" applyFont="1" applyBorder="1"/>
    <xf numFmtId="0" fontId="21" fillId="0" borderId="1" xfId="0" applyFont="1" applyBorder="1"/>
    <xf numFmtId="0" fontId="21" fillId="3" borderId="1" xfId="0" applyFont="1" applyFill="1" applyBorder="1"/>
    <xf numFmtId="0" fontId="22" fillId="0" borderId="1" xfId="0" applyFont="1" applyBorder="1"/>
    <xf numFmtId="0" fontId="23" fillId="5" borderId="1" xfId="0" applyFont="1" applyFill="1" applyBorder="1"/>
    <xf numFmtId="10" fontId="21" fillId="0" borderId="1" xfId="0" applyNumberFormat="1" applyFont="1" applyBorder="1"/>
    <xf numFmtId="9" fontId="21" fillId="0" borderId="1" xfId="0" applyNumberFormat="1" applyFont="1" applyBorder="1"/>
    <xf numFmtId="4" fontId="7" fillId="2" borderId="3" xfId="6" applyNumberFormat="1" applyFont="1" applyFill="1" applyBorder="1" applyAlignment="1">
      <alignment horizontal="right" vertical="top" wrapText="1"/>
    </xf>
    <xf numFmtId="4" fontId="6" fillId="2" borderId="3" xfId="6" applyNumberFormat="1" applyFont="1" applyFill="1" applyBorder="1" applyAlignment="1">
      <alignment horizontal="right" vertical="top" wrapText="1"/>
    </xf>
    <xf numFmtId="4" fontId="12" fillId="2" borderId="1" xfId="1" applyNumberFormat="1" applyFont="1" applyFill="1" applyBorder="1" applyAlignment="1">
      <alignment horizontal="right" vertical="top" wrapText="1"/>
    </xf>
    <xf numFmtId="2" fontId="7" fillId="2" borderId="3" xfId="6" applyNumberFormat="1" applyFont="1" applyFill="1" applyBorder="1" applyAlignment="1">
      <alignment horizontal="right" vertical="top" wrapText="1"/>
    </xf>
    <xf numFmtId="2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 applyFill="1" applyBorder="1"/>
    <xf numFmtId="2" fontId="7" fillId="2" borderId="3" xfId="2" applyNumberFormat="1" applyFont="1" applyFill="1" applyBorder="1" applyAlignment="1">
      <alignment horizontal="right" vertical="top" wrapText="1"/>
    </xf>
    <xf numFmtId="164" fontId="0" fillId="5" borderId="1" xfId="0" applyNumberFormat="1" applyFill="1" applyBorder="1"/>
    <xf numFmtId="4" fontId="6" fillId="2" borderId="0" xfId="2" applyNumberFormat="1" applyFont="1" applyFill="1" applyBorder="1" applyAlignment="1">
      <alignment horizontal="right" vertical="top" wrapText="1"/>
    </xf>
    <xf numFmtId="4" fontId="15" fillId="2" borderId="3" xfId="6" applyNumberFormat="1" applyFont="1" applyFill="1" applyBorder="1" applyAlignment="1">
      <alignment horizontal="right" vertical="top" wrapText="1"/>
    </xf>
    <xf numFmtId="0" fontId="24" fillId="0" borderId="0" xfId="0" applyFont="1"/>
    <xf numFmtId="42" fontId="0" fillId="4" borderId="1" xfId="0" applyNumberFormat="1" applyFill="1" applyBorder="1"/>
    <xf numFmtId="10" fontId="0" fillId="4" borderId="1" xfId="0" applyNumberFormat="1" applyFill="1" applyBorder="1"/>
    <xf numFmtId="0" fontId="1" fillId="3" borderId="1" xfId="0" applyFont="1" applyFill="1" applyBorder="1"/>
    <xf numFmtId="4" fontId="6" fillId="3" borderId="3" xfId="2" applyNumberFormat="1" applyFont="1" applyFill="1" applyBorder="1" applyAlignment="1">
      <alignment horizontal="right" vertical="top" wrapText="1"/>
    </xf>
    <xf numFmtId="4" fontId="7" fillId="3" borderId="3" xfId="2" applyNumberFormat="1" applyFont="1" applyFill="1" applyBorder="1" applyAlignment="1">
      <alignment horizontal="right" vertical="top" wrapText="1"/>
    </xf>
    <xf numFmtId="0" fontId="0" fillId="3" borderId="1" xfId="0" applyFont="1" applyFill="1" applyBorder="1"/>
    <xf numFmtId="167" fontId="10" fillId="0" borderId="1" xfId="0" applyNumberFormat="1" applyFont="1" applyBorder="1" applyAlignment="1">
      <alignment vertical="center"/>
    </xf>
    <xf numFmtId="164" fontId="7" fillId="2" borderId="3" xfId="6" applyNumberFormat="1" applyFont="1" applyFill="1" applyBorder="1" applyAlignment="1">
      <alignment horizontal="right" vertical="top" wrapText="1"/>
    </xf>
    <xf numFmtId="2" fontId="7" fillId="2" borderId="3" xfId="1" applyNumberFormat="1" applyFont="1" applyFill="1" applyBorder="1" applyAlignment="1">
      <alignment horizontal="right" vertical="top" wrapText="1"/>
    </xf>
    <xf numFmtId="0" fontId="0" fillId="0" borderId="1" xfId="0" applyFill="1" applyBorder="1"/>
    <xf numFmtId="4" fontId="7" fillId="0" borderId="3" xfId="2" applyNumberFormat="1" applyFont="1" applyFill="1" applyBorder="1" applyAlignment="1">
      <alignment horizontal="right" vertical="top" wrapText="1"/>
    </xf>
    <xf numFmtId="10" fontId="0" fillId="0" borderId="1" xfId="0" applyNumberFormat="1" applyFill="1" applyBorder="1"/>
    <xf numFmtId="42" fontId="0" fillId="0" borderId="1" xfId="0" applyNumberFormat="1" applyFill="1" applyBorder="1"/>
    <xf numFmtId="4" fontId="25" fillId="3" borderId="3" xfId="2" applyNumberFormat="1" applyFont="1" applyFill="1" applyBorder="1" applyAlignment="1">
      <alignment horizontal="right" vertical="top" wrapText="1"/>
    </xf>
    <xf numFmtId="44" fontId="0" fillId="3" borderId="1" xfId="0" applyNumberFormat="1" applyFont="1" applyFill="1" applyBorder="1"/>
    <xf numFmtId="4" fontId="26" fillId="3" borderId="3" xfId="2" applyNumberFormat="1" applyFont="1" applyFill="1" applyBorder="1" applyAlignment="1">
      <alignment horizontal="right" vertical="top" wrapText="1"/>
    </xf>
    <xf numFmtId="3" fontId="0" fillId="5" borderId="1" xfId="0" applyNumberFormat="1" applyFont="1" applyFill="1" applyBorder="1"/>
    <xf numFmtId="164" fontId="0" fillId="5" borderId="1" xfId="0" applyNumberFormat="1" applyFont="1" applyFill="1" applyBorder="1"/>
  </cellXfs>
  <cellStyles count="7">
    <cellStyle name="Обычный" xfId="0" builtinId="0"/>
    <cellStyle name="Обычный_Лист1" xfId="1"/>
    <cellStyle name="Обычный_Лист2" xfId="2"/>
    <cellStyle name="Обычный_Лист3" xfId="3"/>
    <cellStyle name="Обычный_Лист4" xfId="4"/>
    <cellStyle name="Обычный_Лист5" xfId="5"/>
    <cellStyle name="Обычный_Лист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cat>
            <c:strRef>
              <c:f>Лист1!$P$29:$P$39</c:f>
              <c:strCache>
                <c:ptCount val="11"/>
                <c:pt idx="0">
                  <c:v>ДАЙШИГОВ МОХЬМАД</c:v>
                </c:pt>
                <c:pt idx="1">
                  <c:v>сборка</c:v>
                </c:pt>
                <c:pt idx="2">
                  <c:v>ЛОГИСТ</c:v>
                </c:pt>
                <c:pt idx="3">
                  <c:v>ПОДБОР</c:v>
                </c:pt>
                <c:pt idx="4">
                  <c:v>ПРОВЕРЯЮЩИЙ</c:v>
                </c:pt>
                <c:pt idx="5">
                  <c:v>ИТОГО</c:v>
                </c:pt>
                <c:pt idx="6">
                  <c:v>АВАНС</c:v>
                </c:pt>
                <c:pt idx="7">
                  <c:v>опазд</c:v>
                </c:pt>
                <c:pt idx="8">
                  <c:v>штрафы за проверку</c:v>
                </c:pt>
                <c:pt idx="9">
                  <c:v>НЕТ отметки</c:v>
                </c:pt>
                <c:pt idx="10">
                  <c:v>К ВЫДАЧИ</c:v>
                </c:pt>
              </c:strCache>
            </c:strRef>
          </c:cat>
          <c:val>
            <c:numRef>
              <c:f>Лист1!$Q$29:$Q$39</c:f>
              <c:numCache>
                <c:formatCode>#,##0.00</c:formatCode>
                <c:ptCount val="11"/>
              </c:numCache>
            </c:numRef>
          </c:val>
        </c:ser>
        <c:ser>
          <c:idx val="1"/>
          <c:order val="1"/>
          <c:cat>
            <c:strRef>
              <c:f>Лист1!$P$29:$P$39</c:f>
              <c:strCache>
                <c:ptCount val="11"/>
                <c:pt idx="0">
                  <c:v>ДАЙШИГОВ МОХЬМАД</c:v>
                </c:pt>
                <c:pt idx="1">
                  <c:v>сборка</c:v>
                </c:pt>
                <c:pt idx="2">
                  <c:v>ЛОГИСТ</c:v>
                </c:pt>
                <c:pt idx="3">
                  <c:v>ПОДБОР</c:v>
                </c:pt>
                <c:pt idx="4">
                  <c:v>ПРОВЕРЯЮЩИЙ</c:v>
                </c:pt>
                <c:pt idx="5">
                  <c:v>ИТОГО</c:v>
                </c:pt>
                <c:pt idx="6">
                  <c:v>АВАНС</c:v>
                </c:pt>
                <c:pt idx="7">
                  <c:v>опазд</c:v>
                </c:pt>
                <c:pt idx="8">
                  <c:v>штрафы за проверку</c:v>
                </c:pt>
                <c:pt idx="9">
                  <c:v>НЕТ отметки</c:v>
                </c:pt>
                <c:pt idx="10">
                  <c:v>К ВЫДАЧИ</c:v>
                </c:pt>
              </c:strCache>
            </c:strRef>
          </c:cat>
          <c:val>
            <c:numRef>
              <c:f>Лист1!$R$29:$R$39</c:f>
              <c:numCache>
                <c:formatCode>0.00%</c:formatCode>
                <c:ptCount val="11"/>
                <c:pt idx="1">
                  <c:v>8.0000000000000002E-3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5.0000000000000001E-3</c:v>
                </c:pt>
              </c:numCache>
            </c:numRef>
          </c:val>
        </c:ser>
        <c:ser>
          <c:idx val="2"/>
          <c:order val="2"/>
          <c:cat>
            <c:strRef>
              <c:f>Лист1!$P$29:$P$39</c:f>
              <c:strCache>
                <c:ptCount val="11"/>
                <c:pt idx="0">
                  <c:v>ДАЙШИГОВ МОХЬМАД</c:v>
                </c:pt>
                <c:pt idx="1">
                  <c:v>сборка</c:v>
                </c:pt>
                <c:pt idx="2">
                  <c:v>ЛОГИСТ</c:v>
                </c:pt>
                <c:pt idx="3">
                  <c:v>ПОДБОР</c:v>
                </c:pt>
                <c:pt idx="4">
                  <c:v>ПРОВЕРЯЮЩИЙ</c:v>
                </c:pt>
                <c:pt idx="5">
                  <c:v>ИТОГО</c:v>
                </c:pt>
                <c:pt idx="6">
                  <c:v>АВАНС</c:v>
                </c:pt>
                <c:pt idx="7">
                  <c:v>опазд</c:v>
                </c:pt>
                <c:pt idx="8">
                  <c:v>штрафы за проверку</c:v>
                </c:pt>
                <c:pt idx="9">
                  <c:v>НЕТ отметки</c:v>
                </c:pt>
                <c:pt idx="10">
                  <c:v>К ВЫДАЧИ</c:v>
                </c:pt>
              </c:strCache>
            </c:strRef>
          </c:cat>
          <c:val>
            <c:numRef>
              <c:f>Лист1!$S$29:$S$39</c:f>
              <c:numCache>
                <c:formatCode>_-* #,##0\ "₽"_-;\-* #,##0\ "₽"_-;_-* "-"\ "₽"_-;_-@_-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85816064"/>
        <c:axId val="85817600"/>
      </c:barChart>
      <c:catAx>
        <c:axId val="85816064"/>
        <c:scaling>
          <c:orientation val="minMax"/>
        </c:scaling>
        <c:axPos val="b"/>
        <c:tickLblPos val="nextTo"/>
        <c:crossAx val="85817600"/>
        <c:crosses val="autoZero"/>
        <c:auto val="1"/>
        <c:lblAlgn val="ctr"/>
        <c:lblOffset val="100"/>
      </c:catAx>
      <c:valAx>
        <c:axId val="85817600"/>
        <c:scaling>
          <c:orientation val="minMax"/>
        </c:scaling>
        <c:axPos val="l"/>
        <c:majorGridlines/>
        <c:numFmt formatCode="#,##0" sourceLinked="1"/>
        <c:tickLblPos val="nextTo"/>
        <c:crossAx val="8581606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workbookViewId="0">
      <selection activeCell="P36" sqref="P36"/>
    </sheetView>
  </sheetViews>
  <sheetFormatPr defaultRowHeight="15"/>
  <cols>
    <col min="1" max="1" width="21.28515625" customWidth="1"/>
    <col min="2" max="2" width="10.7109375" customWidth="1"/>
    <col min="4" max="4" width="10.42578125" style="1" customWidth="1"/>
    <col min="5" max="5" width="6.28515625" customWidth="1"/>
    <col min="6" max="6" width="20.85546875" customWidth="1"/>
    <col min="7" max="7" width="11.28515625" customWidth="1"/>
    <col min="9" max="9" width="12" style="1" bestFit="1" customWidth="1"/>
    <col min="10" max="10" width="2.85546875" customWidth="1"/>
    <col min="11" max="11" width="20.7109375" customWidth="1"/>
    <col min="12" max="12" width="10.85546875" customWidth="1"/>
    <col min="14" max="14" width="11.28515625" style="1" customWidth="1"/>
    <col min="15" max="15" width="2.7109375" customWidth="1"/>
    <col min="16" max="16" width="20.7109375" customWidth="1"/>
    <col min="17" max="17" width="11" customWidth="1"/>
    <col min="19" max="19" width="12.7109375" style="1" customWidth="1"/>
  </cols>
  <sheetData>
    <row r="1" spans="1:19" s="64" customFormat="1" ht="30.75" customHeight="1">
      <c r="A1" s="106" t="s">
        <v>92</v>
      </c>
      <c r="D1" s="1"/>
      <c r="I1" s="1"/>
      <c r="N1" s="1"/>
      <c r="S1" s="1"/>
    </row>
    <row r="2" spans="1:19" ht="30.75" customHeight="1">
      <c r="A2" s="22" t="s">
        <v>107</v>
      </c>
      <c r="B2" s="3"/>
      <c r="C2" s="4"/>
      <c r="D2" s="70"/>
      <c r="F2" s="22" t="s">
        <v>2</v>
      </c>
      <c r="G2" s="16"/>
      <c r="H2" s="16"/>
      <c r="I2" s="70"/>
      <c r="J2" s="17"/>
      <c r="K2" s="22" t="s">
        <v>8</v>
      </c>
      <c r="L2" s="16"/>
      <c r="M2" s="16"/>
      <c r="N2" s="70"/>
      <c r="O2" s="17"/>
      <c r="P2" s="23" t="s">
        <v>127</v>
      </c>
      <c r="Q2" s="4"/>
      <c r="R2" s="4"/>
      <c r="S2" s="92"/>
    </row>
    <row r="3" spans="1:19">
      <c r="A3" s="4"/>
      <c r="B3" s="98"/>
      <c r="C3" s="7"/>
      <c r="D3" s="5">
        <f>B3*C3</f>
        <v>0</v>
      </c>
      <c r="F3" s="4" t="s">
        <v>3</v>
      </c>
      <c r="G3" s="33"/>
      <c r="H3" s="7">
        <v>1.4999999999999999E-2</v>
      </c>
      <c r="I3" s="5">
        <f t="shared" ref="I3:I8" si="0">G3*H3</f>
        <v>0</v>
      </c>
      <c r="K3" s="4" t="s">
        <v>11</v>
      </c>
      <c r="L3" s="33"/>
      <c r="M3" s="7">
        <v>8.0000000000000002E-3</v>
      </c>
      <c r="N3" s="5">
        <f t="shared" ref="N3:N9" si="1">L3*M3</f>
        <v>0</v>
      </c>
      <c r="P3" s="4" t="s">
        <v>109</v>
      </c>
      <c r="Q3" s="33"/>
      <c r="R3" s="7">
        <v>0.03</v>
      </c>
      <c r="S3" s="5">
        <f>Q3*R3</f>
        <v>0</v>
      </c>
    </row>
    <row r="4" spans="1:19">
      <c r="A4" s="4" t="s">
        <v>31</v>
      </c>
      <c r="B4" s="33"/>
      <c r="C4" s="44">
        <v>8.0000000000000002E-3</v>
      </c>
      <c r="D4" s="5">
        <f>B4*C4</f>
        <v>0</v>
      </c>
      <c r="F4" s="4" t="s">
        <v>4</v>
      </c>
      <c r="G4" s="97"/>
      <c r="H4" s="7">
        <v>6.0000000000000001E-3</v>
      </c>
      <c r="I4" s="5">
        <f t="shared" si="0"/>
        <v>0</v>
      </c>
      <c r="K4" s="4" t="s">
        <v>5</v>
      </c>
      <c r="L4" s="33"/>
      <c r="M4" s="7">
        <v>2E-3</v>
      </c>
      <c r="N4" s="5">
        <f t="shared" si="1"/>
        <v>0</v>
      </c>
      <c r="P4" s="4" t="s">
        <v>5</v>
      </c>
      <c r="Q4" s="33"/>
      <c r="R4" s="7">
        <v>2E-3</v>
      </c>
      <c r="S4" s="5">
        <f t="shared" ref="S4:S8" si="2">Q4*R4</f>
        <v>0</v>
      </c>
    </row>
    <row r="5" spans="1:19">
      <c r="A5" s="4" t="s">
        <v>10</v>
      </c>
      <c r="B5" s="6"/>
      <c r="C5" s="44">
        <v>8.0000000000000002E-3</v>
      </c>
      <c r="D5" s="5">
        <f>B5*C5</f>
        <v>0</v>
      </c>
      <c r="F5" s="4" t="s">
        <v>5</v>
      </c>
      <c r="G5" s="33"/>
      <c r="H5" s="7">
        <v>2E-3</v>
      </c>
      <c r="I5" s="5">
        <f t="shared" si="0"/>
        <v>0</v>
      </c>
      <c r="K5" s="4" t="s">
        <v>9</v>
      </c>
      <c r="L5" s="97"/>
      <c r="M5" s="7">
        <v>6.0000000000000001E-3</v>
      </c>
      <c r="N5" s="5">
        <f t="shared" si="1"/>
        <v>0</v>
      </c>
      <c r="P5" s="4" t="s">
        <v>10</v>
      </c>
      <c r="Q5" s="33"/>
      <c r="R5" s="7">
        <v>8.0000000000000002E-3</v>
      </c>
      <c r="S5" s="5">
        <f t="shared" si="2"/>
        <v>0</v>
      </c>
    </row>
    <row r="6" spans="1:19">
      <c r="A6" s="4" t="s">
        <v>5</v>
      </c>
      <c r="B6" s="33"/>
      <c r="C6" s="7">
        <v>8.0000000000000002E-3</v>
      </c>
      <c r="D6" s="5">
        <f>B6*C6</f>
        <v>0</v>
      </c>
      <c r="F6" s="4" t="s">
        <v>10</v>
      </c>
      <c r="G6" s="33"/>
      <c r="H6" s="7">
        <v>8.0000000000000002E-3</v>
      </c>
      <c r="I6" s="5">
        <f t="shared" si="0"/>
        <v>0</v>
      </c>
      <c r="K6" s="4" t="s">
        <v>10</v>
      </c>
      <c r="L6" s="33"/>
      <c r="M6" s="7">
        <v>8.0000000000000002E-3</v>
      </c>
      <c r="N6" s="5">
        <f t="shared" si="1"/>
        <v>0</v>
      </c>
      <c r="P6" s="86" t="s">
        <v>99</v>
      </c>
      <c r="Q6" s="136"/>
      <c r="R6" s="7">
        <v>0.01</v>
      </c>
      <c r="S6" s="5">
        <f t="shared" si="2"/>
        <v>0</v>
      </c>
    </row>
    <row r="7" spans="1:19">
      <c r="A7" s="4" t="s">
        <v>126</v>
      </c>
      <c r="B7" s="98"/>
      <c r="C7" s="7">
        <v>1.4999999999999999E-2</v>
      </c>
      <c r="D7" s="5">
        <f>B7*C7</f>
        <v>0</v>
      </c>
      <c r="F7" s="4" t="s">
        <v>59</v>
      </c>
      <c r="G7" s="33"/>
      <c r="H7" s="7">
        <v>8.0000000000000002E-3</v>
      </c>
      <c r="I7" s="5">
        <f t="shared" si="0"/>
        <v>0</v>
      </c>
      <c r="K7" s="4"/>
      <c r="L7" s="33"/>
      <c r="M7" s="7"/>
      <c r="N7" s="5">
        <f t="shared" si="1"/>
        <v>0</v>
      </c>
      <c r="P7" s="4" t="s">
        <v>10</v>
      </c>
      <c r="Q7" s="33"/>
      <c r="R7" s="7">
        <v>0.01</v>
      </c>
      <c r="S7" s="5">
        <f t="shared" si="2"/>
        <v>0</v>
      </c>
    </row>
    <row r="8" spans="1:19" s="64" customFormat="1">
      <c r="A8" s="4"/>
      <c r="B8" s="93"/>
      <c r="C8" s="7"/>
      <c r="D8" s="5"/>
      <c r="F8" s="86" t="s">
        <v>134</v>
      </c>
      <c r="G8" s="33"/>
      <c r="H8" s="7">
        <v>5.0000000000000001E-3</v>
      </c>
      <c r="I8" s="5">
        <f t="shared" si="0"/>
        <v>0</v>
      </c>
      <c r="K8" s="86"/>
      <c r="L8" s="33"/>
      <c r="M8" s="7"/>
      <c r="N8" s="5">
        <f t="shared" si="1"/>
        <v>0</v>
      </c>
      <c r="P8" s="4"/>
      <c r="Q8" s="83"/>
      <c r="R8" s="7"/>
      <c r="S8" s="5">
        <f t="shared" si="2"/>
        <v>0</v>
      </c>
    </row>
    <row r="9" spans="1:19" s="64" customFormat="1">
      <c r="A9" s="4"/>
      <c r="B9" s="6"/>
      <c r="C9" s="7"/>
      <c r="D9" s="5"/>
      <c r="F9" s="86" t="s">
        <v>68</v>
      </c>
      <c r="G9" s="94"/>
      <c r="H9" s="7"/>
      <c r="I9" s="5"/>
      <c r="K9" s="4"/>
      <c r="L9" s="82"/>
      <c r="M9" s="7"/>
      <c r="N9" s="5">
        <f t="shared" si="1"/>
        <v>0</v>
      </c>
      <c r="P9" s="9" t="s">
        <v>6</v>
      </c>
      <c r="Q9" s="9"/>
      <c r="R9" s="9"/>
      <c r="S9" s="10">
        <f>S3+S4+S5+S6+S7</f>
        <v>0</v>
      </c>
    </row>
    <row r="10" spans="1:19">
      <c r="A10" s="9" t="s">
        <v>6</v>
      </c>
      <c r="B10" s="9"/>
      <c r="C10" s="9"/>
      <c r="D10" s="10">
        <f>D3+D4+D5+D6+D7+D8+D9</f>
        <v>0</v>
      </c>
      <c r="F10" s="9" t="s">
        <v>6</v>
      </c>
      <c r="G10" s="9"/>
      <c r="H10" s="9"/>
      <c r="I10" s="10">
        <f>SUM(I3:I8)</f>
        <v>0</v>
      </c>
      <c r="K10" s="9" t="s">
        <v>6</v>
      </c>
      <c r="L10" s="9"/>
      <c r="M10" s="9"/>
      <c r="N10" s="10">
        <f>N3+N4+N5+N6+N7+N8+N9</f>
        <v>0</v>
      </c>
      <c r="P10" s="65" t="s">
        <v>142</v>
      </c>
      <c r="Q10" s="33"/>
      <c r="R10" s="65"/>
      <c r="S10" s="13"/>
    </row>
    <row r="11" spans="1:19">
      <c r="A11" s="65" t="s">
        <v>0</v>
      </c>
      <c r="B11" s="65"/>
      <c r="C11" s="65"/>
      <c r="D11" s="33"/>
      <c r="F11" s="65" t="s">
        <v>0</v>
      </c>
      <c r="G11" s="65"/>
      <c r="H11" s="65"/>
      <c r="I11" s="98"/>
      <c r="K11" s="65" t="s">
        <v>142</v>
      </c>
      <c r="L11" s="65"/>
      <c r="M11" s="65"/>
      <c r="N11" s="95"/>
      <c r="P11" s="65"/>
      <c r="Q11" s="65"/>
      <c r="R11" s="65"/>
      <c r="S11" s="13"/>
    </row>
    <row r="12" spans="1:19">
      <c r="A12" s="65" t="s">
        <v>128</v>
      </c>
      <c r="B12" s="33"/>
      <c r="C12" s="65"/>
      <c r="D12" s="98"/>
      <c r="F12" s="65" t="s">
        <v>21</v>
      </c>
      <c r="G12" s="65"/>
      <c r="H12" s="65"/>
      <c r="I12" s="13"/>
      <c r="K12" s="65" t="s">
        <v>0</v>
      </c>
      <c r="L12" s="65"/>
      <c r="M12" s="65"/>
      <c r="N12" s="33"/>
      <c r="P12" s="65" t="s">
        <v>0</v>
      </c>
      <c r="Q12" s="33"/>
      <c r="R12" s="96"/>
      <c r="S12" s="33"/>
    </row>
    <row r="13" spans="1:19">
      <c r="A13" s="65" t="s">
        <v>7</v>
      </c>
      <c r="B13" s="65"/>
      <c r="C13" s="65"/>
      <c r="D13" s="33"/>
      <c r="E13" s="2"/>
      <c r="F13" s="65" t="s">
        <v>7</v>
      </c>
      <c r="G13" s="65"/>
      <c r="H13" s="65"/>
      <c r="I13" s="13"/>
      <c r="K13" s="65" t="s">
        <v>7</v>
      </c>
      <c r="L13" s="65"/>
      <c r="M13" s="65"/>
      <c r="N13" s="13"/>
      <c r="P13" s="15" t="s">
        <v>1</v>
      </c>
      <c r="Q13" s="15"/>
      <c r="R13" s="15"/>
      <c r="S13" s="53">
        <f>S9-S10-S11-S12</f>
        <v>0</v>
      </c>
    </row>
    <row r="14" spans="1:19">
      <c r="A14" s="14" t="s">
        <v>1</v>
      </c>
      <c r="B14" s="14"/>
      <c r="C14" s="14"/>
      <c r="D14" s="54">
        <f>D10-D11-D12-D13</f>
        <v>0</v>
      </c>
      <c r="F14" s="15" t="s">
        <v>1</v>
      </c>
      <c r="G14" s="15"/>
      <c r="H14" s="15"/>
      <c r="I14" s="53">
        <f>I10-I11-I12-I13</f>
        <v>0</v>
      </c>
      <c r="K14" s="20" t="s">
        <v>49</v>
      </c>
      <c r="L14" s="20"/>
      <c r="M14" s="20"/>
      <c r="N14" s="21"/>
    </row>
    <row r="15" spans="1:19">
      <c r="K15" s="15" t="s">
        <v>1</v>
      </c>
      <c r="L15" s="15"/>
      <c r="M15" s="15"/>
      <c r="N15" s="53">
        <f>N10-N11-N12-N13-N14</f>
        <v>0</v>
      </c>
    </row>
    <row r="17" spans="1:20">
      <c r="A17" s="64"/>
    </row>
    <row r="18" spans="1:20" ht="24.75" customHeight="1">
      <c r="A18" s="23" t="s">
        <v>12</v>
      </c>
      <c r="B18" s="4"/>
      <c r="C18" s="4"/>
      <c r="D18" s="92"/>
      <c r="F18" s="23" t="s">
        <v>17</v>
      </c>
      <c r="G18" s="4"/>
      <c r="H18" s="4"/>
      <c r="I18" s="92"/>
      <c r="K18" s="23" t="s">
        <v>19</v>
      </c>
      <c r="L18" s="4"/>
      <c r="M18" s="4"/>
      <c r="N18" s="92"/>
      <c r="S18"/>
    </row>
    <row r="19" spans="1:20">
      <c r="A19" s="4" t="s">
        <v>13</v>
      </c>
      <c r="B19" s="33"/>
      <c r="C19" s="7">
        <v>8.0000000000000002E-3</v>
      </c>
      <c r="D19" s="5">
        <f>B19*C19</f>
        <v>0</v>
      </c>
      <c r="F19" s="4" t="s">
        <v>18</v>
      </c>
      <c r="G19" s="33"/>
      <c r="H19" s="7">
        <v>0.03</v>
      </c>
      <c r="I19" s="5">
        <f t="shared" ref="I19:I24" si="3">G19*H19</f>
        <v>0</v>
      </c>
      <c r="K19" s="4" t="s">
        <v>115</v>
      </c>
      <c r="L19" s="33"/>
      <c r="M19" s="7">
        <v>0.03</v>
      </c>
      <c r="N19" s="5">
        <f>L19*M19</f>
        <v>0</v>
      </c>
      <c r="P19" s="22" t="s">
        <v>137</v>
      </c>
      <c r="Q19" s="27"/>
      <c r="R19" s="16"/>
      <c r="S19" s="70"/>
    </row>
    <row r="20" spans="1:20">
      <c r="A20" s="4" t="s">
        <v>5</v>
      </c>
      <c r="B20" s="33"/>
      <c r="C20" s="7">
        <v>2E-3</v>
      </c>
      <c r="D20" s="5">
        <f>B20*C20</f>
        <v>0</v>
      </c>
      <c r="F20" s="4" t="s">
        <v>114</v>
      </c>
      <c r="G20" s="33"/>
      <c r="H20" s="7">
        <v>8.0000000000000002E-3</v>
      </c>
      <c r="I20" s="5">
        <f t="shared" si="3"/>
        <v>0</v>
      </c>
      <c r="K20" s="4" t="s">
        <v>5</v>
      </c>
      <c r="L20" s="33"/>
      <c r="M20" s="7">
        <v>2E-3</v>
      </c>
      <c r="N20" s="5">
        <f>L20*M20</f>
        <v>0</v>
      </c>
      <c r="P20" s="4" t="s">
        <v>23</v>
      </c>
      <c r="Q20" s="33"/>
      <c r="R20" s="7">
        <v>7.0000000000000001E-3</v>
      </c>
      <c r="S20" s="28">
        <f>Q20*R20</f>
        <v>0</v>
      </c>
    </row>
    <row r="21" spans="1:20">
      <c r="A21" s="4" t="s">
        <v>10</v>
      </c>
      <c r="B21" s="33"/>
      <c r="C21" s="7">
        <v>8.0000000000000002E-3</v>
      </c>
      <c r="D21" s="5">
        <f>B21*C21</f>
        <v>0</v>
      </c>
      <c r="F21" s="4" t="s">
        <v>148</v>
      </c>
      <c r="G21" s="33"/>
      <c r="H21" s="7">
        <v>8.0000000000000002E-3</v>
      </c>
      <c r="I21" s="5">
        <f t="shared" si="3"/>
        <v>0</v>
      </c>
      <c r="K21" s="86" t="s">
        <v>99</v>
      </c>
      <c r="L21" s="33"/>
      <c r="M21" s="7">
        <v>0.01</v>
      </c>
      <c r="N21" s="5">
        <f>L21*M21</f>
        <v>0</v>
      </c>
      <c r="P21" s="4" t="s">
        <v>32</v>
      </c>
      <c r="Q21" s="28"/>
      <c r="R21" s="7">
        <v>2E-3</v>
      </c>
      <c r="S21" s="28"/>
    </row>
    <row r="22" spans="1:20">
      <c r="A22" s="4" t="s">
        <v>14</v>
      </c>
      <c r="B22" s="97"/>
      <c r="C22" s="7">
        <v>6.0000000000000001E-3</v>
      </c>
      <c r="D22" s="5">
        <f>B22*C22</f>
        <v>0</v>
      </c>
      <c r="F22" s="86" t="s">
        <v>113</v>
      </c>
      <c r="G22" s="33"/>
      <c r="H22" s="7">
        <v>0.01</v>
      </c>
      <c r="I22" s="5">
        <f t="shared" si="3"/>
        <v>0</v>
      </c>
      <c r="K22" s="4" t="s">
        <v>10</v>
      </c>
      <c r="L22" s="33"/>
      <c r="M22" s="7">
        <v>0.01</v>
      </c>
      <c r="N22" s="5">
        <f>L22*M22</f>
        <v>0</v>
      </c>
      <c r="P22" s="4" t="s">
        <v>40</v>
      </c>
      <c r="Q22" s="28"/>
      <c r="R22" s="45">
        <v>26</v>
      </c>
      <c r="S22" s="28">
        <f>Q22*R22</f>
        <v>0</v>
      </c>
    </row>
    <row r="23" spans="1:20">
      <c r="A23" s="86" t="s">
        <v>122</v>
      </c>
      <c r="B23" s="33"/>
      <c r="C23" s="7">
        <v>5.0000000000000001E-3</v>
      </c>
      <c r="D23" s="5">
        <f>B23*C23</f>
        <v>0</v>
      </c>
      <c r="F23" s="4" t="s">
        <v>125</v>
      </c>
      <c r="G23" s="33"/>
      <c r="H23" s="7">
        <v>5.0000000000000001E-3</v>
      </c>
      <c r="I23" s="5">
        <f t="shared" si="3"/>
        <v>0</v>
      </c>
      <c r="K23" s="4"/>
      <c r="L23" s="33"/>
      <c r="M23" s="7"/>
      <c r="N23" s="5">
        <f>L23*M23</f>
        <v>0</v>
      </c>
      <c r="P23" s="9" t="s">
        <v>6</v>
      </c>
      <c r="Q23" s="29"/>
      <c r="R23" s="9"/>
      <c r="S23" s="29">
        <f>S20+S21+S22</f>
        <v>0</v>
      </c>
    </row>
    <row r="24" spans="1:20" s="64" customFormat="1">
      <c r="A24" s="86" t="s">
        <v>67</v>
      </c>
      <c r="B24" s="93"/>
      <c r="C24" s="7"/>
      <c r="D24" s="5"/>
      <c r="F24" s="4" t="s">
        <v>149</v>
      </c>
      <c r="G24" s="33"/>
      <c r="H24" s="7">
        <v>0.01</v>
      </c>
      <c r="I24" s="5">
        <f t="shared" si="3"/>
        <v>0</v>
      </c>
      <c r="K24" s="4"/>
      <c r="L24" s="63"/>
      <c r="M24" s="7"/>
      <c r="N24" s="5"/>
      <c r="P24" s="65" t="s">
        <v>0</v>
      </c>
      <c r="Q24" s="30"/>
      <c r="R24" s="65"/>
      <c r="S24" s="98">
        <v>15418.84</v>
      </c>
      <c r="T24"/>
    </row>
    <row r="25" spans="1:20">
      <c r="A25" s="9" t="s">
        <v>6</v>
      </c>
      <c r="B25" s="9"/>
      <c r="C25" s="9"/>
      <c r="D25" s="10">
        <f>SUM(D19:D23)</f>
        <v>0</v>
      </c>
      <c r="F25" s="9" t="s">
        <v>6</v>
      </c>
      <c r="G25" s="9"/>
      <c r="H25" s="9"/>
      <c r="I25" s="10">
        <f>I19+I20+I21+I22+I23+I24</f>
        <v>0</v>
      </c>
      <c r="K25" s="9" t="s">
        <v>6</v>
      </c>
      <c r="L25" s="9"/>
      <c r="M25" s="9"/>
      <c r="N25" s="10">
        <f>N19+N20+N21+N22+N23+N24</f>
        <v>0</v>
      </c>
      <c r="P25" s="65" t="s">
        <v>7</v>
      </c>
      <c r="Q25" s="30"/>
      <c r="R25" s="65"/>
      <c r="S25" s="65"/>
    </row>
    <row r="26" spans="1:20">
      <c r="A26" s="65" t="s">
        <v>57</v>
      </c>
      <c r="B26" s="65"/>
      <c r="C26" s="65"/>
      <c r="D26" s="95"/>
      <c r="F26" s="65" t="s">
        <v>49</v>
      </c>
      <c r="G26" s="33"/>
      <c r="H26" s="65"/>
      <c r="I26" s="13"/>
      <c r="K26" s="65" t="s">
        <v>49</v>
      </c>
      <c r="L26" s="65"/>
      <c r="M26" s="65"/>
      <c r="N26" s="116"/>
      <c r="P26" s="65" t="s">
        <v>90</v>
      </c>
      <c r="Q26" s="30"/>
      <c r="R26" s="65"/>
      <c r="S26" s="65"/>
    </row>
    <row r="27" spans="1:20">
      <c r="A27" s="65" t="s">
        <v>7</v>
      </c>
      <c r="B27" s="65"/>
      <c r="C27" s="65"/>
      <c r="D27" s="13"/>
      <c r="F27" s="65"/>
      <c r="G27" s="65"/>
      <c r="H27" s="65"/>
      <c r="I27" s="13"/>
      <c r="K27" s="65" t="s">
        <v>103</v>
      </c>
      <c r="L27" s="65"/>
      <c r="M27" s="65"/>
      <c r="N27" s="13"/>
      <c r="P27" s="15" t="s">
        <v>1</v>
      </c>
      <c r="Q27" s="15"/>
      <c r="R27" s="15"/>
      <c r="S27" s="53">
        <f>S23-S24-S25-S26</f>
        <v>-15418.84</v>
      </c>
    </row>
    <row r="28" spans="1:20">
      <c r="A28" s="65" t="s">
        <v>0</v>
      </c>
      <c r="B28" s="65"/>
      <c r="C28" s="65"/>
      <c r="D28" s="33"/>
      <c r="F28" s="65" t="s">
        <v>0</v>
      </c>
      <c r="G28" s="33"/>
      <c r="H28" s="96">
        <v>0.5</v>
      </c>
      <c r="I28" s="33">
        <f>G28*H28</f>
        <v>0</v>
      </c>
      <c r="K28" s="65" t="s">
        <v>0</v>
      </c>
      <c r="L28" s="33"/>
      <c r="M28" s="60"/>
      <c r="N28" s="33"/>
    </row>
    <row r="29" spans="1:20">
      <c r="A29" s="15" t="s">
        <v>1</v>
      </c>
      <c r="B29" s="15"/>
      <c r="C29" s="15"/>
      <c r="D29" s="53">
        <f>D25-D26-D27-D28</f>
        <v>0</v>
      </c>
      <c r="F29" s="15" t="s">
        <v>1</v>
      </c>
      <c r="G29" s="15"/>
      <c r="H29" s="15"/>
      <c r="I29" s="53">
        <f>I25-I26-I27-I28</f>
        <v>0</v>
      </c>
      <c r="K29" s="15" t="s">
        <v>1</v>
      </c>
      <c r="L29" s="15"/>
      <c r="M29" s="15"/>
      <c r="N29" s="53">
        <f>N25-N26-N27-N28</f>
        <v>0</v>
      </c>
      <c r="P29" s="22" t="s">
        <v>147</v>
      </c>
      <c r="Q29" s="27"/>
      <c r="R29" s="16"/>
      <c r="S29" s="70"/>
    </row>
    <row r="30" spans="1:20">
      <c r="P30" s="4" t="s">
        <v>58</v>
      </c>
      <c r="Q30" s="33"/>
      <c r="R30" s="7">
        <v>8.0000000000000002E-3</v>
      </c>
      <c r="S30" s="5">
        <f>Q30*R30</f>
        <v>0</v>
      </c>
    </row>
    <row r="31" spans="1:20" ht="17.25" customHeight="1">
      <c r="A31" s="23" t="s">
        <v>91</v>
      </c>
      <c r="B31" s="4"/>
      <c r="C31" s="4"/>
      <c r="D31" s="92"/>
      <c r="F31" s="22" t="s">
        <v>70</v>
      </c>
      <c r="G31" s="27" t="s">
        <v>71</v>
      </c>
      <c r="H31" s="16"/>
      <c r="I31" s="70"/>
      <c r="K31" s="22"/>
      <c r="L31" s="16" t="s">
        <v>63</v>
      </c>
      <c r="M31" s="48"/>
      <c r="N31" s="70"/>
      <c r="P31" s="4" t="s">
        <v>66</v>
      </c>
      <c r="Q31" s="33"/>
      <c r="R31" s="7">
        <v>5.0000000000000001E-3</v>
      </c>
      <c r="S31" s="5">
        <f>Q31*R31</f>
        <v>0</v>
      </c>
    </row>
    <row r="32" spans="1:20">
      <c r="A32" s="4" t="s">
        <v>109</v>
      </c>
      <c r="B32" s="33"/>
      <c r="C32" s="7">
        <v>0.03</v>
      </c>
      <c r="D32" s="5">
        <f t="shared" ref="D32:D37" si="4">B32*C32</f>
        <v>0</v>
      </c>
      <c r="F32" s="4" t="s">
        <v>44</v>
      </c>
      <c r="G32" s="55">
        <v>3611</v>
      </c>
      <c r="H32" s="49">
        <v>18</v>
      </c>
      <c r="I32" s="50">
        <v>65000</v>
      </c>
      <c r="K32" s="4" t="s">
        <v>44</v>
      </c>
      <c r="L32" s="55">
        <v>2954.54</v>
      </c>
      <c r="M32" s="49">
        <v>22</v>
      </c>
      <c r="N32" s="50">
        <f>L32*M32</f>
        <v>64999.88</v>
      </c>
      <c r="P32" s="4" t="s">
        <v>31</v>
      </c>
      <c r="Q32" s="33"/>
      <c r="R32" s="7">
        <v>8.0000000000000002E-3</v>
      </c>
      <c r="S32" s="5">
        <f>Q32*R32</f>
        <v>0</v>
      </c>
    </row>
    <row r="33" spans="1:19">
      <c r="A33" s="4" t="s">
        <v>5</v>
      </c>
      <c r="B33" s="33"/>
      <c r="C33" s="7">
        <v>2E-3</v>
      </c>
      <c r="D33" s="5">
        <f t="shared" si="4"/>
        <v>0</v>
      </c>
      <c r="F33" s="4"/>
      <c r="G33" s="55"/>
      <c r="H33" s="51"/>
      <c r="I33" s="50"/>
      <c r="K33" s="4" t="s">
        <v>98</v>
      </c>
      <c r="L33" s="55"/>
      <c r="M33" s="51"/>
      <c r="N33" s="50">
        <v>10000</v>
      </c>
      <c r="P33" s="4" t="s">
        <v>122</v>
      </c>
      <c r="Q33" s="33"/>
      <c r="R33" s="7">
        <v>5.0000000000000001E-3</v>
      </c>
      <c r="S33" s="5">
        <f>Q33*R33</f>
        <v>0</v>
      </c>
    </row>
    <row r="34" spans="1:19">
      <c r="A34" s="4" t="s">
        <v>10</v>
      </c>
      <c r="B34" s="33"/>
      <c r="C34" s="7">
        <v>8.0000000000000002E-3</v>
      </c>
      <c r="D34" s="5">
        <f t="shared" si="4"/>
        <v>0</v>
      </c>
      <c r="F34" s="4"/>
      <c r="G34" s="51"/>
      <c r="H34" s="51"/>
      <c r="I34" s="50"/>
      <c r="K34" s="4"/>
      <c r="L34" s="51"/>
      <c r="M34" s="51"/>
      <c r="N34" s="50"/>
      <c r="P34" s="9" t="s">
        <v>6</v>
      </c>
      <c r="Q34" s="29"/>
      <c r="R34" s="9"/>
      <c r="S34" s="10">
        <f>S30+S31+S32+S33</f>
        <v>0</v>
      </c>
    </row>
    <row r="35" spans="1:19" s="64" customFormat="1">
      <c r="A35" s="86" t="s">
        <v>99</v>
      </c>
      <c r="B35" s="33"/>
      <c r="C35" s="7">
        <v>0.01</v>
      </c>
      <c r="D35" s="5">
        <f t="shared" si="4"/>
        <v>0</v>
      </c>
      <c r="F35" s="4"/>
      <c r="G35" s="51"/>
      <c r="H35" s="51"/>
      <c r="I35" s="50"/>
      <c r="K35" s="4"/>
      <c r="L35" s="51"/>
      <c r="M35" s="51"/>
      <c r="N35" s="50"/>
      <c r="P35" s="65" t="s">
        <v>0</v>
      </c>
      <c r="Q35" s="34"/>
      <c r="R35" s="65"/>
      <c r="S35" s="34"/>
    </row>
    <row r="36" spans="1:19">
      <c r="A36" s="4" t="s">
        <v>10</v>
      </c>
      <c r="B36" s="33"/>
      <c r="C36" s="7">
        <v>0.01</v>
      </c>
      <c r="D36" s="5">
        <f t="shared" si="4"/>
        <v>0</v>
      </c>
      <c r="F36" s="4"/>
      <c r="G36" s="51"/>
      <c r="H36" s="51"/>
      <c r="I36" s="50"/>
      <c r="K36" s="4"/>
      <c r="L36" s="51"/>
      <c r="M36" s="51"/>
      <c r="N36" s="50"/>
      <c r="P36" s="65" t="s">
        <v>7</v>
      </c>
      <c r="Q36" s="30"/>
      <c r="R36" s="65"/>
      <c r="S36" s="13">
        <f>Q36*R36</f>
        <v>0</v>
      </c>
    </row>
    <row r="37" spans="1:19">
      <c r="A37" s="4"/>
      <c r="B37" s="83"/>
      <c r="C37" s="7"/>
      <c r="D37" s="5">
        <f t="shared" si="4"/>
        <v>0</v>
      </c>
      <c r="F37" s="4" t="s">
        <v>52</v>
      </c>
      <c r="G37" s="51"/>
      <c r="H37" s="51"/>
      <c r="I37" s="50"/>
      <c r="K37" s="4"/>
      <c r="L37" s="51"/>
      <c r="M37" s="51"/>
      <c r="N37" s="50"/>
      <c r="P37" s="65" t="s">
        <v>157</v>
      </c>
      <c r="Q37" s="30"/>
      <c r="R37" s="65"/>
      <c r="S37" s="13"/>
    </row>
    <row r="38" spans="1:19">
      <c r="A38" s="9" t="s">
        <v>6</v>
      </c>
      <c r="B38" s="9"/>
      <c r="C38" s="9"/>
      <c r="D38" s="10">
        <f>D32+D33+D34+D35+D36</f>
        <v>0</v>
      </c>
      <c r="F38" s="9"/>
      <c r="G38" s="9"/>
      <c r="H38" s="9"/>
      <c r="I38" s="10">
        <f>I32+I33+I34+I36+I37</f>
        <v>65000</v>
      </c>
      <c r="K38" s="9"/>
      <c r="L38" s="9"/>
      <c r="M38" s="9"/>
      <c r="N38" s="10">
        <f>N32+N33+N34+N36+N37</f>
        <v>74999.88</v>
      </c>
      <c r="P38" s="65" t="s">
        <v>46</v>
      </c>
      <c r="Q38" s="30"/>
      <c r="R38" s="65"/>
      <c r="S38" s="13">
        <f>Q38*R38</f>
        <v>0</v>
      </c>
    </row>
    <row r="39" spans="1:19">
      <c r="A39" s="65" t="s">
        <v>49</v>
      </c>
      <c r="B39" s="33"/>
      <c r="C39" s="65"/>
      <c r="D39" s="13"/>
      <c r="F39" s="65" t="s">
        <v>0</v>
      </c>
      <c r="G39" s="65"/>
      <c r="H39" s="65"/>
      <c r="I39" s="33"/>
      <c r="K39" s="11" t="s">
        <v>0</v>
      </c>
      <c r="L39" s="11"/>
      <c r="M39" s="11"/>
      <c r="N39" s="33"/>
      <c r="P39" s="15" t="s">
        <v>1</v>
      </c>
      <c r="Q39" s="31"/>
      <c r="R39" s="15"/>
      <c r="S39" s="19">
        <f>S34-S35-S36-S37-S38</f>
        <v>0</v>
      </c>
    </row>
    <row r="40" spans="1:19">
      <c r="A40" s="65"/>
      <c r="B40" s="65"/>
      <c r="C40" s="65"/>
      <c r="D40" s="13"/>
      <c r="F40" s="65" t="s">
        <v>7</v>
      </c>
      <c r="G40" s="65"/>
      <c r="H40" s="65"/>
      <c r="I40" s="13"/>
      <c r="K40" s="65" t="s">
        <v>97</v>
      </c>
      <c r="L40" s="11"/>
      <c r="M40" s="11"/>
      <c r="N40" s="13"/>
    </row>
    <row r="41" spans="1:19">
      <c r="A41" s="65" t="s">
        <v>0</v>
      </c>
      <c r="B41" s="33"/>
      <c r="C41" s="96"/>
      <c r="D41" s="33"/>
      <c r="F41" s="47" t="s">
        <v>1</v>
      </c>
      <c r="G41" s="46"/>
      <c r="H41" s="46"/>
      <c r="I41" s="52">
        <f>I38-I39-I40</f>
        <v>65000</v>
      </c>
      <c r="K41" s="47" t="s">
        <v>1</v>
      </c>
      <c r="L41" s="46"/>
      <c r="M41" s="46"/>
      <c r="N41" s="52">
        <f>N38-N39-N40</f>
        <v>74999.88</v>
      </c>
    </row>
    <row r="42" spans="1:19">
      <c r="A42" s="15" t="s">
        <v>1</v>
      </c>
      <c r="B42" s="15"/>
      <c r="C42" s="15"/>
      <c r="D42" s="53">
        <f>D38-D39-D40-D41</f>
        <v>0</v>
      </c>
    </row>
  </sheetData>
  <sortState ref="K14:N17">
    <sortCondition ref="K14"/>
  </sortState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opLeftCell="A11" workbookViewId="0">
      <selection activeCell="H46" sqref="H46"/>
    </sheetView>
  </sheetViews>
  <sheetFormatPr defaultRowHeight="15"/>
  <cols>
    <col min="1" max="1" width="22.42578125" customWidth="1"/>
    <col min="2" max="2" width="11.5703125" style="32" customWidth="1"/>
    <col min="3" max="3" width="13.140625" bestFit="1" customWidth="1"/>
    <col min="4" max="4" width="13.7109375" style="1" customWidth="1"/>
    <col min="5" max="5" width="2.28515625" customWidth="1"/>
    <col min="6" max="6" width="19.42578125" customWidth="1"/>
    <col min="7" max="7" width="11.85546875" style="32" customWidth="1"/>
    <col min="9" max="9" width="11" style="1" customWidth="1"/>
    <col min="10" max="10" width="2.42578125" customWidth="1"/>
    <col min="11" max="11" width="20.42578125" customWidth="1"/>
    <col min="12" max="12" width="11.140625" style="32" customWidth="1"/>
    <col min="14" max="14" width="12.42578125" style="1" customWidth="1"/>
    <col min="15" max="15" width="4.42578125" customWidth="1"/>
  </cols>
  <sheetData>
    <row r="1" spans="1:14" s="64" customFormat="1" ht="26.25" customHeight="1">
      <c r="A1" s="127" t="s">
        <v>93</v>
      </c>
      <c r="B1" s="32"/>
      <c r="D1" s="1"/>
      <c r="G1" s="32"/>
      <c r="I1" s="1"/>
      <c r="L1" s="32"/>
      <c r="N1" s="1"/>
    </row>
    <row r="2" spans="1:14" s="64" customFormat="1" ht="18" customHeight="1">
      <c r="A2" s="22" t="s">
        <v>16</v>
      </c>
      <c r="B2" s="27"/>
      <c r="C2" s="16"/>
      <c r="D2" s="70"/>
      <c r="E2"/>
      <c r="F2" s="22" t="s">
        <v>15</v>
      </c>
      <c r="G2" s="27"/>
      <c r="I2" s="70"/>
      <c r="J2"/>
      <c r="K2" s="23" t="s">
        <v>20</v>
      </c>
      <c r="L2" s="4"/>
      <c r="M2" s="4"/>
      <c r="N2" s="70"/>
    </row>
    <row r="3" spans="1:14" ht="18" customHeight="1">
      <c r="A3" s="4" t="s">
        <v>58</v>
      </c>
      <c r="B3" s="34"/>
      <c r="C3" s="7">
        <v>8.0000000000000002E-3</v>
      </c>
      <c r="D3" s="5">
        <f>B3*C3</f>
        <v>0</v>
      </c>
      <c r="F3" s="22"/>
      <c r="G3" s="27"/>
      <c r="H3" s="4" t="s">
        <v>43</v>
      </c>
      <c r="I3" s="4"/>
      <c r="K3" s="4" t="s">
        <v>60</v>
      </c>
      <c r="L3" s="62"/>
      <c r="M3" s="7">
        <v>0.01</v>
      </c>
      <c r="N3" s="5">
        <f>L3*M3</f>
        <v>0</v>
      </c>
    </row>
    <row r="4" spans="1:14">
      <c r="A4" s="4" t="s">
        <v>66</v>
      </c>
      <c r="B4" s="34"/>
      <c r="C4" s="7">
        <v>5.0000000000000001E-3</v>
      </c>
      <c r="D4" s="5">
        <f>B4*C4</f>
        <v>0</v>
      </c>
      <c r="F4" s="4" t="s">
        <v>10</v>
      </c>
      <c r="G4" s="34"/>
      <c r="H4" s="7">
        <v>8.0000000000000002E-3</v>
      </c>
      <c r="I4" s="24">
        <f>G4*H4</f>
        <v>0</v>
      </c>
      <c r="K4" s="4" t="s">
        <v>32</v>
      </c>
      <c r="L4" s="62"/>
      <c r="M4" s="7">
        <v>0.09</v>
      </c>
      <c r="N4" s="5">
        <f>L4*M4</f>
        <v>0</v>
      </c>
    </row>
    <row r="5" spans="1:14">
      <c r="A5" s="4" t="s">
        <v>31</v>
      </c>
      <c r="B5" s="34"/>
      <c r="C5" s="7">
        <v>8.0000000000000002E-3</v>
      </c>
      <c r="D5" s="5">
        <f>B5*C5</f>
        <v>0</v>
      </c>
      <c r="F5" s="4" t="s">
        <v>66</v>
      </c>
      <c r="G5" s="34"/>
      <c r="H5" s="7">
        <v>5.0000000000000001E-3</v>
      </c>
      <c r="I5" s="24">
        <f>G5*H5</f>
        <v>0</v>
      </c>
      <c r="K5" s="4" t="s">
        <v>61</v>
      </c>
      <c r="L5" s="62"/>
      <c r="M5" s="7">
        <v>0.01</v>
      </c>
      <c r="N5" s="5">
        <f>L5*M5</f>
        <v>0</v>
      </c>
    </row>
    <row r="6" spans="1:14" s="64" customFormat="1">
      <c r="A6" s="4" t="s">
        <v>122</v>
      </c>
      <c r="B6" s="34"/>
      <c r="C6" s="7">
        <v>5.0000000000000001E-3</v>
      </c>
      <c r="D6" s="5">
        <f>B6*C6</f>
        <v>0</v>
      </c>
      <c r="F6" s="4" t="s">
        <v>122</v>
      </c>
      <c r="G6" s="34"/>
      <c r="H6" s="7">
        <v>5.0000000000000001E-3</v>
      </c>
      <c r="I6" s="24">
        <f>G6*H6</f>
        <v>0</v>
      </c>
      <c r="K6" s="4"/>
      <c r="L6" s="125"/>
      <c r="M6" s="7"/>
      <c r="N6" s="5"/>
    </row>
    <row r="7" spans="1:14">
      <c r="A7" s="9" t="s">
        <v>6</v>
      </c>
      <c r="B7" s="29"/>
      <c r="C7" s="9"/>
      <c r="D7" s="10">
        <f>D3+D4+D5+D6</f>
        <v>0</v>
      </c>
      <c r="F7" s="4" t="s">
        <v>31</v>
      </c>
      <c r="G7" s="34"/>
      <c r="H7" s="44">
        <v>8.0000000000000002E-3</v>
      </c>
      <c r="I7" s="24">
        <f>G7*H7</f>
        <v>0</v>
      </c>
      <c r="K7" s="4"/>
      <c r="L7" s="84"/>
      <c r="M7" s="7"/>
      <c r="N7" s="5"/>
    </row>
    <row r="8" spans="1:14">
      <c r="A8" s="11" t="s">
        <v>0</v>
      </c>
      <c r="B8" s="34"/>
      <c r="C8" s="11"/>
      <c r="D8" s="34"/>
      <c r="F8" s="4" t="s">
        <v>41</v>
      </c>
      <c r="G8" s="34"/>
      <c r="H8" s="44">
        <v>1.4999999999999999E-2</v>
      </c>
      <c r="I8" s="24">
        <f>G8*H8</f>
        <v>0</v>
      </c>
      <c r="K8" s="4" t="s">
        <v>64</v>
      </c>
      <c r="L8" s="85"/>
      <c r="M8" s="7">
        <v>0.02</v>
      </c>
      <c r="N8" s="5">
        <f>L8*M8</f>
        <v>0</v>
      </c>
    </row>
    <row r="9" spans="1:14">
      <c r="A9" s="11" t="s">
        <v>7</v>
      </c>
      <c r="B9" s="30"/>
      <c r="C9" s="11"/>
      <c r="D9" s="13">
        <f>B9*C9</f>
        <v>0</v>
      </c>
      <c r="F9" s="9" t="s">
        <v>6</v>
      </c>
      <c r="G9" s="29"/>
      <c r="H9" s="75"/>
      <c r="I9" s="25">
        <f>I4+I5+I6+I7+I8</f>
        <v>0</v>
      </c>
      <c r="K9" s="86" t="s">
        <v>69</v>
      </c>
      <c r="L9" s="91"/>
      <c r="M9" s="45"/>
      <c r="N9" s="5">
        <f>L9*M9</f>
        <v>0</v>
      </c>
    </row>
    <row r="10" spans="1:14">
      <c r="A10" s="11" t="s">
        <v>21</v>
      </c>
      <c r="B10" s="30"/>
      <c r="C10" s="11"/>
      <c r="D10" s="13"/>
      <c r="F10" s="20" t="s">
        <v>0</v>
      </c>
      <c r="G10" s="74"/>
      <c r="H10" s="73"/>
      <c r="I10" s="34"/>
      <c r="K10" s="9" t="s">
        <v>6</v>
      </c>
      <c r="L10" s="9"/>
      <c r="M10" s="9"/>
      <c r="N10" s="10">
        <f>N3+N4+N5+N8+N9</f>
        <v>0</v>
      </c>
    </row>
    <row r="11" spans="1:14">
      <c r="A11" s="11" t="s">
        <v>46</v>
      </c>
      <c r="B11" s="30"/>
      <c r="C11" s="11"/>
      <c r="D11" s="13">
        <f>B11*C11</f>
        <v>0</v>
      </c>
      <c r="F11" s="65" t="s">
        <v>53</v>
      </c>
      <c r="G11" s="66"/>
      <c r="H11" s="59"/>
      <c r="I11" s="66"/>
      <c r="K11" s="65" t="s">
        <v>65</v>
      </c>
      <c r="L11" s="11"/>
      <c r="M11" s="11"/>
      <c r="N11" s="13">
        <f>L11/26*M11</f>
        <v>0</v>
      </c>
    </row>
    <row r="12" spans="1:14">
      <c r="A12" s="15" t="s">
        <v>1</v>
      </c>
      <c r="B12" s="31"/>
      <c r="C12" s="15"/>
      <c r="D12" s="19">
        <f>D7-D8-D9-D10-D11</f>
        <v>0</v>
      </c>
      <c r="F12" s="65" t="s">
        <v>7</v>
      </c>
      <c r="G12" s="30"/>
      <c r="H12" s="65"/>
      <c r="I12" s="57"/>
      <c r="K12" s="65" t="s">
        <v>0</v>
      </c>
      <c r="L12" s="11"/>
      <c r="M12" s="11"/>
      <c r="N12" s="13"/>
    </row>
    <row r="13" spans="1:14">
      <c r="A13" s="64"/>
      <c r="C13" s="64"/>
      <c r="E13" s="64"/>
      <c r="F13" s="14" t="s">
        <v>1</v>
      </c>
      <c r="G13" s="79"/>
      <c r="H13" s="80"/>
      <c r="I13" s="81">
        <f>I9-I10-I11-I12</f>
        <v>0</v>
      </c>
      <c r="J13" s="64"/>
      <c r="K13" s="15" t="s">
        <v>1</v>
      </c>
      <c r="L13" s="15"/>
      <c r="M13" s="15"/>
      <c r="N13" s="53">
        <f>N10-N11-N12</f>
        <v>0</v>
      </c>
    </row>
    <row r="14" spans="1:14" ht="4.5" customHeight="1">
      <c r="F14" s="76"/>
      <c r="G14" s="77"/>
      <c r="H14" s="76"/>
      <c r="I14" s="78"/>
    </row>
    <row r="15" spans="1:14" ht="18.75" customHeight="1">
      <c r="A15" s="22" t="s">
        <v>55</v>
      </c>
      <c r="B15" s="27"/>
      <c r="C15" s="16"/>
      <c r="D15" s="70"/>
      <c r="F15" s="22" t="s">
        <v>150</v>
      </c>
      <c r="G15" s="27"/>
      <c r="H15" s="16"/>
      <c r="I15" s="70"/>
      <c r="K15" s="22" t="s">
        <v>135</v>
      </c>
      <c r="L15" s="27"/>
      <c r="M15" s="16"/>
      <c r="N15" s="70"/>
    </row>
    <row r="16" spans="1:14">
      <c r="A16" s="4" t="s">
        <v>10</v>
      </c>
      <c r="B16" s="34"/>
      <c r="C16" s="7">
        <v>8.0000000000000002E-3</v>
      </c>
      <c r="D16" s="5">
        <f>B16*C16</f>
        <v>0</v>
      </c>
      <c r="F16" s="4" t="s">
        <v>58</v>
      </c>
      <c r="G16" s="34"/>
      <c r="H16" s="7">
        <v>8.0000000000000002E-3</v>
      </c>
      <c r="I16" s="5">
        <f>G16*H16</f>
        <v>0</v>
      </c>
      <c r="K16" s="4" t="s">
        <v>10</v>
      </c>
      <c r="L16" s="34"/>
      <c r="M16" s="7">
        <v>8.0000000000000002E-3</v>
      </c>
      <c r="N16" s="5">
        <f>L16*M16</f>
        <v>0</v>
      </c>
    </row>
    <row r="17" spans="1:15" s="64" customFormat="1">
      <c r="A17" s="4" t="s">
        <v>125</v>
      </c>
      <c r="B17" s="34"/>
      <c r="C17" s="7">
        <v>5.0000000000000001E-3</v>
      </c>
      <c r="D17" s="5">
        <f>B17*C17</f>
        <v>0</v>
      </c>
      <c r="F17" s="4"/>
      <c r="G17" s="34"/>
      <c r="H17" s="8"/>
      <c r="I17" s="5">
        <f>G17*H17</f>
        <v>0</v>
      </c>
      <c r="K17" s="4" t="s">
        <v>144</v>
      </c>
      <c r="L17" s="34"/>
      <c r="M17" s="7">
        <v>5.0000000000000001E-3</v>
      </c>
      <c r="N17" s="5">
        <f>L17*M17</f>
        <v>0</v>
      </c>
    </row>
    <row r="18" spans="1:15">
      <c r="A18" s="137" t="s">
        <v>66</v>
      </c>
      <c r="B18" s="138"/>
      <c r="C18" s="139">
        <v>5.0000000000000001E-3</v>
      </c>
      <c r="D18" s="140">
        <f>B18*C18</f>
        <v>0</v>
      </c>
      <c r="F18" s="9" t="s">
        <v>6</v>
      </c>
      <c r="G18" s="29"/>
      <c r="H18" s="9"/>
      <c r="I18" s="10">
        <f>I16+I17</f>
        <v>0</v>
      </c>
      <c r="K18" s="73" t="s">
        <v>134</v>
      </c>
      <c r="L18" s="34"/>
      <c r="M18" s="129">
        <v>5.0000000000000001E-3</v>
      </c>
      <c r="N18" s="128">
        <f>L18*M18</f>
        <v>0</v>
      </c>
    </row>
    <row r="19" spans="1:15">
      <c r="A19" s="133" t="s">
        <v>6</v>
      </c>
      <c r="B19" s="141"/>
      <c r="C19" s="142"/>
      <c r="D19" s="143">
        <f>D16+D17+D18</f>
        <v>0</v>
      </c>
      <c r="F19" s="11" t="s">
        <v>0</v>
      </c>
      <c r="G19" s="34"/>
      <c r="H19" s="62"/>
      <c r="I19" s="34"/>
      <c r="K19" s="133" t="s">
        <v>6</v>
      </c>
      <c r="L19" s="131"/>
      <c r="M19" s="130"/>
      <c r="N19" s="132">
        <f>N16+N17+N18</f>
        <v>0</v>
      </c>
    </row>
    <row r="20" spans="1:15">
      <c r="A20" s="65" t="s">
        <v>0</v>
      </c>
      <c r="B20" s="30"/>
      <c r="C20" s="11"/>
      <c r="D20" s="13"/>
      <c r="F20" s="11" t="s">
        <v>7</v>
      </c>
      <c r="G20" s="30"/>
      <c r="H20" s="11"/>
      <c r="I20" s="13"/>
      <c r="K20" s="65" t="s">
        <v>0</v>
      </c>
      <c r="L20" s="30"/>
      <c r="M20" s="11"/>
      <c r="N20" s="34"/>
    </row>
    <row r="21" spans="1:15">
      <c r="A21" s="11" t="s">
        <v>21</v>
      </c>
      <c r="B21" s="30"/>
      <c r="C21" s="11"/>
      <c r="D21" s="13"/>
      <c r="F21" s="11" t="s">
        <v>21</v>
      </c>
      <c r="G21" s="30"/>
      <c r="H21" s="11"/>
      <c r="I21" s="13"/>
      <c r="K21" s="65" t="s">
        <v>151</v>
      </c>
      <c r="L21" s="30"/>
      <c r="M21" s="11"/>
      <c r="N21" s="13"/>
    </row>
    <row r="22" spans="1:15">
      <c r="A22" s="65" t="s">
        <v>47</v>
      </c>
      <c r="B22" s="30"/>
      <c r="C22" s="11"/>
      <c r="D22" s="13"/>
      <c r="F22" s="11" t="s">
        <v>48</v>
      </c>
      <c r="G22" s="30"/>
      <c r="H22" s="11"/>
      <c r="I22" s="13"/>
      <c r="K22" s="65" t="s">
        <v>21</v>
      </c>
      <c r="L22" s="30"/>
      <c r="M22" s="11"/>
      <c r="N22" s="13"/>
    </row>
    <row r="23" spans="1:15">
      <c r="A23" s="15" t="s">
        <v>1</v>
      </c>
      <c r="B23" s="31"/>
      <c r="C23" s="15"/>
      <c r="D23" s="19">
        <f>D19-D20-D21-D22</f>
        <v>0</v>
      </c>
      <c r="F23" s="15" t="s">
        <v>1</v>
      </c>
      <c r="G23" s="31"/>
      <c r="H23" s="15"/>
      <c r="I23" s="19">
        <f>I18-I19-I20-I21-I22</f>
        <v>0</v>
      </c>
      <c r="K23" s="15" t="s">
        <v>1</v>
      </c>
      <c r="L23" s="31"/>
      <c r="M23" s="15"/>
      <c r="N23" s="19">
        <f>N19-N20-N21-N22</f>
        <v>0</v>
      </c>
      <c r="O23" s="64"/>
    </row>
    <row r="24" spans="1:15" ht="7.5" customHeight="1"/>
    <row r="25" spans="1:15">
      <c r="A25" s="22" t="s">
        <v>119</v>
      </c>
      <c r="B25" s="27"/>
      <c r="C25" s="16"/>
      <c r="D25" s="70"/>
      <c r="F25" s="22" t="s">
        <v>51</v>
      </c>
      <c r="G25" s="27"/>
      <c r="H25" s="16"/>
      <c r="I25" s="70"/>
      <c r="K25" s="22" t="s">
        <v>96</v>
      </c>
      <c r="L25" s="27"/>
      <c r="M25" s="16"/>
      <c r="N25" s="92"/>
    </row>
    <row r="26" spans="1:15">
      <c r="A26" s="4" t="s">
        <v>10</v>
      </c>
      <c r="B26" s="34"/>
      <c r="C26" s="7">
        <v>8.0000000000000002E-3</v>
      </c>
      <c r="D26" s="5">
        <f>B26*C26</f>
        <v>0</v>
      </c>
      <c r="F26" s="4" t="s">
        <v>10</v>
      </c>
      <c r="G26" s="34"/>
      <c r="H26" s="7">
        <v>8.0000000000000002E-3</v>
      </c>
      <c r="I26" s="5">
        <f>G26*H26</f>
        <v>0</v>
      </c>
      <c r="K26" s="4" t="s">
        <v>10</v>
      </c>
      <c r="L26" s="34"/>
      <c r="M26" s="7">
        <v>8.0000000000000002E-3</v>
      </c>
      <c r="N26" s="5">
        <f>L26*M26</f>
        <v>0</v>
      </c>
    </row>
    <row r="27" spans="1:15">
      <c r="A27" s="9" t="s">
        <v>6</v>
      </c>
      <c r="B27" s="29"/>
      <c r="C27" s="9"/>
      <c r="D27" s="10">
        <f>SUM(D26:D26)</f>
        <v>0</v>
      </c>
      <c r="F27" s="9" t="s">
        <v>6</v>
      </c>
      <c r="G27" s="29"/>
      <c r="H27" s="9"/>
      <c r="I27" s="10">
        <f>SUM(I26:I26)</f>
        <v>0</v>
      </c>
      <c r="K27" s="9" t="s">
        <v>6</v>
      </c>
      <c r="L27" s="29"/>
      <c r="M27" s="9"/>
      <c r="N27" s="10">
        <f>SUM(N26:N26)</f>
        <v>0</v>
      </c>
    </row>
    <row r="28" spans="1:15">
      <c r="A28" s="11" t="s">
        <v>0</v>
      </c>
      <c r="B28" s="30"/>
      <c r="C28" s="11"/>
      <c r="D28" s="34"/>
      <c r="F28" s="11" t="s">
        <v>0</v>
      </c>
      <c r="G28" s="34"/>
      <c r="H28" s="11"/>
      <c r="I28" s="34"/>
      <c r="K28" s="65" t="s">
        <v>0</v>
      </c>
      <c r="L28" s="30"/>
      <c r="M28" s="65"/>
      <c r="N28" s="123"/>
    </row>
    <row r="29" spans="1:15">
      <c r="A29" s="11" t="s">
        <v>7</v>
      </c>
      <c r="B29" s="30"/>
      <c r="C29" s="11"/>
      <c r="D29" s="13"/>
      <c r="F29" s="65" t="s">
        <v>116</v>
      </c>
      <c r="G29" s="30"/>
      <c r="H29" s="11"/>
      <c r="I29" s="13"/>
      <c r="K29" s="65" t="s">
        <v>116</v>
      </c>
      <c r="L29" s="30"/>
      <c r="M29" s="65"/>
      <c r="N29" s="13">
        <f>L29*M29</f>
        <v>0</v>
      </c>
    </row>
    <row r="30" spans="1:15">
      <c r="A30" s="11" t="s">
        <v>21</v>
      </c>
      <c r="B30" s="30"/>
      <c r="C30" s="11"/>
      <c r="D30" s="13"/>
      <c r="F30" s="11" t="s">
        <v>21</v>
      </c>
      <c r="G30" s="30"/>
      <c r="H30" s="11"/>
      <c r="I30" s="13"/>
      <c r="K30" s="65" t="s">
        <v>21</v>
      </c>
      <c r="L30" s="30"/>
      <c r="M30" s="65"/>
      <c r="N30" s="13"/>
    </row>
    <row r="31" spans="1:15">
      <c r="A31" s="65" t="s">
        <v>47</v>
      </c>
      <c r="B31" s="30"/>
      <c r="C31" s="65"/>
      <c r="D31" s="13"/>
      <c r="F31" s="65" t="s">
        <v>47</v>
      </c>
      <c r="G31" s="30"/>
      <c r="H31" s="65"/>
      <c r="I31" s="13"/>
      <c r="K31" s="65"/>
      <c r="L31" s="30"/>
      <c r="M31" s="65"/>
      <c r="N31" s="13"/>
    </row>
    <row r="32" spans="1:15">
      <c r="A32" s="15" t="s">
        <v>1</v>
      </c>
      <c r="B32" s="31"/>
      <c r="C32" s="15"/>
      <c r="D32" s="19">
        <f>D27-D28-D29-D30-D31</f>
        <v>0</v>
      </c>
      <c r="F32" s="15" t="s">
        <v>1</v>
      </c>
      <c r="G32" s="31"/>
      <c r="H32" s="15"/>
      <c r="I32" s="19">
        <f>I27-I28-I29-I30-I31</f>
        <v>0</v>
      </c>
      <c r="K32" s="15" t="s">
        <v>1</v>
      </c>
      <c r="L32" s="31"/>
      <c r="M32" s="15"/>
      <c r="N32" s="19">
        <f>N27-N28-N29-N30-N31</f>
        <v>0</v>
      </c>
    </row>
    <row r="33" spans="1:14" s="101" customFormat="1" ht="9.75" customHeight="1">
      <c r="B33" s="122"/>
      <c r="D33" s="102"/>
      <c r="G33" s="122"/>
      <c r="I33" s="102"/>
      <c r="L33" s="122"/>
      <c r="N33" s="102"/>
    </row>
    <row r="34" spans="1:14" ht="19.5" customHeight="1">
      <c r="A34" s="84" t="s">
        <v>101</v>
      </c>
      <c r="B34" s="27"/>
      <c r="C34" s="16"/>
      <c r="D34" s="92"/>
      <c r="F34" s="22" t="s">
        <v>120</v>
      </c>
      <c r="G34" s="27"/>
      <c r="H34" s="16"/>
      <c r="I34" s="92"/>
      <c r="K34" s="22" t="s">
        <v>102</v>
      </c>
      <c r="L34" s="27"/>
      <c r="M34" s="16"/>
      <c r="N34" s="92"/>
    </row>
    <row r="35" spans="1:14">
      <c r="A35" s="4" t="s">
        <v>10</v>
      </c>
      <c r="B35" s="34"/>
      <c r="C35" s="7">
        <v>8.0000000000000002E-3</v>
      </c>
      <c r="D35" s="5">
        <f>B35*C35</f>
        <v>0</v>
      </c>
      <c r="F35" s="4" t="s">
        <v>10</v>
      </c>
      <c r="G35" s="34"/>
      <c r="H35" s="7">
        <v>8.0000000000000002E-3</v>
      </c>
      <c r="I35" s="5">
        <f>G35*H35</f>
        <v>0</v>
      </c>
      <c r="K35" s="4" t="s">
        <v>10</v>
      </c>
      <c r="L35" s="34"/>
      <c r="M35" s="7">
        <v>8.0000000000000002E-3</v>
      </c>
      <c r="N35" s="5">
        <f>L35*M35</f>
        <v>0</v>
      </c>
    </row>
    <row r="36" spans="1:14">
      <c r="A36" s="9" t="s">
        <v>6</v>
      </c>
      <c r="B36" s="29"/>
      <c r="C36" s="9"/>
      <c r="D36" s="10">
        <f>SUM(D35:D35)</f>
        <v>0</v>
      </c>
      <c r="F36" s="9" t="s">
        <v>6</v>
      </c>
      <c r="G36" s="29"/>
      <c r="H36" s="9"/>
      <c r="I36" s="10">
        <f>SUM(I35:I35)</f>
        <v>0</v>
      </c>
      <c r="K36" s="9" t="s">
        <v>6</v>
      </c>
      <c r="L36" s="29"/>
      <c r="M36" s="9"/>
      <c r="N36" s="10">
        <f>SUM(N35:N35)</f>
        <v>0</v>
      </c>
    </row>
    <row r="37" spans="1:14">
      <c r="A37" s="11" t="s">
        <v>0</v>
      </c>
      <c r="B37" s="30"/>
      <c r="C37" s="11"/>
      <c r="D37" s="34"/>
      <c r="F37" s="11" t="s">
        <v>0</v>
      </c>
      <c r="G37" s="30"/>
      <c r="H37" s="11"/>
      <c r="I37" s="123">
        <v>7500</v>
      </c>
      <c r="K37" s="11" t="s">
        <v>0</v>
      </c>
      <c r="L37" s="30"/>
      <c r="M37" s="11"/>
      <c r="N37" s="34"/>
    </row>
    <row r="38" spans="1:14">
      <c r="A38" s="11" t="s">
        <v>7</v>
      </c>
      <c r="B38" s="30"/>
      <c r="C38" s="11"/>
      <c r="D38" s="13"/>
      <c r="F38" s="65" t="s">
        <v>116</v>
      </c>
      <c r="G38" s="30"/>
      <c r="H38" s="11"/>
      <c r="I38" s="13">
        <v>1400</v>
      </c>
      <c r="K38" s="65" t="s">
        <v>117</v>
      </c>
      <c r="L38" s="30"/>
      <c r="M38" s="11"/>
      <c r="N38" s="13">
        <v>600</v>
      </c>
    </row>
    <row r="39" spans="1:14">
      <c r="A39" s="11" t="s">
        <v>21</v>
      </c>
      <c r="B39" s="30"/>
      <c r="C39" s="11"/>
      <c r="D39" s="13"/>
      <c r="F39" s="11" t="s">
        <v>21</v>
      </c>
      <c r="G39" s="30"/>
      <c r="H39" s="11"/>
      <c r="I39" s="13">
        <v>3000</v>
      </c>
      <c r="K39" s="11" t="s">
        <v>21</v>
      </c>
      <c r="L39" s="30"/>
      <c r="M39" s="11"/>
      <c r="N39" s="13">
        <f>L39*M39</f>
        <v>0</v>
      </c>
    </row>
    <row r="40" spans="1:14">
      <c r="A40" s="11" t="s">
        <v>47</v>
      </c>
      <c r="B40" s="30"/>
      <c r="C40" s="11"/>
      <c r="D40" s="13"/>
      <c r="F40" s="11"/>
      <c r="G40" s="30"/>
      <c r="H40" s="11"/>
      <c r="I40" s="13"/>
      <c r="K40" s="11"/>
      <c r="L40" s="30"/>
      <c r="M40" s="11"/>
      <c r="N40" s="13"/>
    </row>
    <row r="41" spans="1:14">
      <c r="A41" s="15" t="s">
        <v>1</v>
      </c>
      <c r="B41" s="31"/>
      <c r="C41" s="15"/>
      <c r="D41" s="19">
        <f>D36-D37-D38-D39-D40</f>
        <v>0</v>
      </c>
      <c r="F41" s="15" t="s">
        <v>1</v>
      </c>
      <c r="G41" s="31"/>
      <c r="H41" s="15"/>
      <c r="I41" s="19">
        <f>I36-I37-I38-I39-I40</f>
        <v>-11900</v>
      </c>
      <c r="K41" s="15" t="s">
        <v>1</v>
      </c>
      <c r="L41" s="31"/>
      <c r="M41" s="15"/>
      <c r="N41" s="19">
        <f>N36-N37-N38-N39-N40</f>
        <v>-600</v>
      </c>
    </row>
    <row r="42" spans="1:14" ht="6.75" customHeight="1"/>
    <row r="43" spans="1:14">
      <c r="A43" s="84" t="s">
        <v>108</v>
      </c>
      <c r="B43" s="27"/>
      <c r="C43" s="16"/>
      <c r="D43" s="70"/>
      <c r="F43" s="84"/>
      <c r="G43" s="27"/>
      <c r="H43" s="16"/>
      <c r="I43" s="70"/>
      <c r="K43" s="84"/>
      <c r="L43" s="27"/>
      <c r="M43" s="16"/>
      <c r="N43" s="70"/>
    </row>
    <row r="44" spans="1:14">
      <c r="A44" s="4" t="s">
        <v>10</v>
      </c>
      <c r="B44" s="34"/>
      <c r="C44" s="7">
        <v>8.0000000000000002E-3</v>
      </c>
      <c r="D44" s="5">
        <f>B44*C44</f>
        <v>0</v>
      </c>
      <c r="F44" s="4" t="s">
        <v>10</v>
      </c>
      <c r="G44" s="34"/>
      <c r="H44" s="7">
        <v>8.0000000000000002E-3</v>
      </c>
      <c r="I44" s="5">
        <f>G44*H44</f>
        <v>0</v>
      </c>
      <c r="K44" s="4" t="s">
        <v>10</v>
      </c>
      <c r="L44" s="34"/>
      <c r="M44" s="7">
        <v>8.0000000000000002E-3</v>
      </c>
      <c r="N44" s="5">
        <f>L44*M44</f>
        <v>0</v>
      </c>
    </row>
    <row r="45" spans="1:14">
      <c r="A45" s="9" t="s">
        <v>6</v>
      </c>
      <c r="B45" s="29"/>
      <c r="C45" s="9"/>
      <c r="D45" s="10">
        <f>SUM(D44:D44)</f>
        <v>0</v>
      </c>
      <c r="F45" s="9" t="s">
        <v>6</v>
      </c>
      <c r="G45" s="29"/>
      <c r="H45" s="9"/>
      <c r="I45" s="10">
        <f>SUM(I44:I44)</f>
        <v>0</v>
      </c>
      <c r="K45" s="9" t="s">
        <v>6</v>
      </c>
      <c r="L45" s="29"/>
      <c r="M45" s="9"/>
      <c r="N45" s="10">
        <f>SUM(N44:N44)</f>
        <v>0</v>
      </c>
    </row>
    <row r="46" spans="1:14">
      <c r="A46" s="65" t="s">
        <v>0</v>
      </c>
      <c r="B46" s="30"/>
      <c r="C46" s="65"/>
      <c r="D46" s="34"/>
      <c r="F46" s="65" t="s">
        <v>0</v>
      </c>
      <c r="G46" s="30"/>
      <c r="H46" s="65"/>
      <c r="I46" s="34"/>
      <c r="K46" s="65" t="s">
        <v>0</v>
      </c>
      <c r="L46" s="30"/>
      <c r="M46" s="65"/>
      <c r="N46" s="34"/>
    </row>
    <row r="47" spans="1:14">
      <c r="A47" s="65" t="s">
        <v>7</v>
      </c>
      <c r="B47" s="30"/>
      <c r="C47" s="65"/>
      <c r="D47" s="13"/>
      <c r="F47" s="65" t="s">
        <v>7</v>
      </c>
      <c r="G47" s="30"/>
      <c r="H47" s="65"/>
      <c r="I47" s="13"/>
      <c r="K47" s="65" t="s">
        <v>7</v>
      </c>
      <c r="L47" s="30"/>
      <c r="M47" s="65"/>
      <c r="N47" s="13"/>
    </row>
    <row r="48" spans="1:14">
      <c r="A48" s="65" t="s">
        <v>21</v>
      </c>
      <c r="B48" s="30"/>
      <c r="C48" s="65"/>
      <c r="D48" s="13"/>
      <c r="F48" s="65" t="s">
        <v>21</v>
      </c>
      <c r="G48" s="30"/>
      <c r="H48" s="65"/>
      <c r="I48" s="13"/>
      <c r="K48" s="65" t="s">
        <v>21</v>
      </c>
      <c r="L48" s="30"/>
      <c r="M48" s="65"/>
      <c r="N48" s="13"/>
    </row>
    <row r="49" spans="1:14">
      <c r="A49" s="15" t="s">
        <v>1</v>
      </c>
      <c r="B49" s="31"/>
      <c r="C49" s="15"/>
      <c r="D49" s="19">
        <f>D45-D46-D47-D48</f>
        <v>0</v>
      </c>
      <c r="F49" s="15" t="s">
        <v>1</v>
      </c>
      <c r="G49" s="31"/>
      <c r="H49" s="15"/>
      <c r="I49" s="19">
        <f>I45-I46-I47-I48</f>
        <v>0</v>
      </c>
      <c r="K49" s="15" t="s">
        <v>1</v>
      </c>
      <c r="L49" s="31"/>
      <c r="M49" s="15"/>
      <c r="N49" s="19">
        <f>N45-N46-N47-N48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J19" sqref="J19"/>
    </sheetView>
  </sheetViews>
  <sheetFormatPr defaultRowHeight="15"/>
  <cols>
    <col min="1" max="1" width="14.42578125" customWidth="1"/>
    <col min="2" max="2" width="10.85546875" customWidth="1"/>
    <col min="4" max="4" width="9.42578125" bestFit="1" customWidth="1"/>
    <col min="7" max="7" width="12.42578125" customWidth="1"/>
    <col min="9" max="9" width="14.28515625" customWidth="1"/>
  </cols>
  <sheetData>
    <row r="1" spans="1:9" s="64" customFormat="1" ht="36" customHeight="1">
      <c r="A1" s="106" t="s">
        <v>95</v>
      </c>
    </row>
    <row r="2" spans="1:9" ht="27.75" customHeight="1">
      <c r="A2" s="22" t="s">
        <v>74</v>
      </c>
      <c r="B2" s="27"/>
      <c r="C2" s="16"/>
      <c r="D2" s="70"/>
      <c r="F2" s="22" t="s">
        <v>73</v>
      </c>
      <c r="G2" s="27"/>
      <c r="H2" s="16"/>
      <c r="I2" s="70"/>
    </row>
    <row r="3" spans="1:9">
      <c r="A3" s="4" t="s">
        <v>23</v>
      </c>
      <c r="B3" s="28"/>
      <c r="C3" s="7">
        <v>7.0000000000000001E-3</v>
      </c>
      <c r="D3" s="5">
        <f>B3*C3</f>
        <v>0</v>
      </c>
      <c r="F3" s="4" t="s">
        <v>23</v>
      </c>
      <c r="G3" s="28"/>
      <c r="H3" s="7">
        <v>7.0000000000000001E-3</v>
      </c>
      <c r="I3" s="5">
        <f>G3*H3</f>
        <v>0</v>
      </c>
    </row>
    <row r="4" spans="1:9">
      <c r="A4" s="4" t="s">
        <v>72</v>
      </c>
      <c r="B4" s="28"/>
      <c r="C4" s="7">
        <v>2E-3</v>
      </c>
      <c r="D4" s="5">
        <f>B4*C4</f>
        <v>0</v>
      </c>
      <c r="F4" s="4" t="s">
        <v>72</v>
      </c>
      <c r="G4" s="28"/>
      <c r="H4" s="7">
        <v>2E-3</v>
      </c>
      <c r="I4" s="5">
        <f>G4*H4</f>
        <v>0</v>
      </c>
    </row>
    <row r="5" spans="1:9">
      <c r="A5" s="9" t="s">
        <v>6</v>
      </c>
      <c r="B5" s="29"/>
      <c r="C5" s="9"/>
      <c r="D5" s="10">
        <f>D3+D4</f>
        <v>0</v>
      </c>
      <c r="F5" s="9" t="s">
        <v>6</v>
      </c>
      <c r="G5" s="29" t="s">
        <v>54</v>
      </c>
      <c r="H5" s="9"/>
      <c r="I5" s="10">
        <f>I3+I4</f>
        <v>0</v>
      </c>
    </row>
    <row r="6" spans="1:9">
      <c r="A6" s="11" t="s">
        <v>0</v>
      </c>
      <c r="B6" s="30"/>
      <c r="C6" s="11"/>
      <c r="D6" s="58"/>
      <c r="F6" s="11" t="s">
        <v>0</v>
      </c>
      <c r="G6" s="30"/>
      <c r="H6" s="11"/>
      <c r="I6" s="35"/>
    </row>
    <row r="7" spans="1:9">
      <c r="A7" s="11" t="s">
        <v>7</v>
      </c>
      <c r="B7" s="30"/>
      <c r="C7" s="11"/>
      <c r="D7" s="13">
        <f>B7*C7</f>
        <v>0</v>
      </c>
      <c r="F7" s="11" t="s">
        <v>7</v>
      </c>
      <c r="G7" s="30"/>
      <c r="H7" s="11"/>
      <c r="I7" s="13">
        <f>G7*H7</f>
        <v>0</v>
      </c>
    </row>
    <row r="8" spans="1:9">
      <c r="A8" s="11" t="s">
        <v>21</v>
      </c>
      <c r="B8" s="30"/>
      <c r="C8" s="11"/>
      <c r="D8" s="13"/>
      <c r="F8" s="11" t="s">
        <v>21</v>
      </c>
      <c r="G8" s="30"/>
      <c r="H8" s="11"/>
      <c r="I8" s="13"/>
    </row>
    <row r="9" spans="1:9">
      <c r="A9" s="15" t="s">
        <v>1</v>
      </c>
      <c r="B9" s="31"/>
      <c r="C9" s="15"/>
      <c r="D9" s="19">
        <f>D5-D6-D7-D8</f>
        <v>0</v>
      </c>
      <c r="F9" s="15" t="s">
        <v>1</v>
      </c>
      <c r="G9" s="31"/>
      <c r="H9" s="15"/>
      <c r="I9" s="19">
        <f>I5-I6-I7-I8</f>
        <v>0</v>
      </c>
    </row>
    <row r="11" spans="1:9" ht="24.75" customHeight="1">
      <c r="A11" s="22" t="s">
        <v>75</v>
      </c>
      <c r="B11" s="27"/>
      <c r="C11" s="16"/>
      <c r="D11" s="70"/>
      <c r="F11" s="22" t="s">
        <v>76</v>
      </c>
      <c r="G11" s="27"/>
      <c r="H11" s="16"/>
      <c r="I11" s="70"/>
    </row>
    <row r="12" spans="1:9">
      <c r="A12" s="4" t="s">
        <v>23</v>
      </c>
      <c r="B12" s="28"/>
      <c r="C12" s="7">
        <v>7.0000000000000001E-3</v>
      </c>
      <c r="D12" s="5">
        <f>B12*C12</f>
        <v>0</v>
      </c>
      <c r="F12" s="4" t="s">
        <v>23</v>
      </c>
      <c r="G12" s="28"/>
      <c r="H12" s="7">
        <v>7.0000000000000001E-3</v>
      </c>
      <c r="I12" s="5">
        <f>G12*H12</f>
        <v>0</v>
      </c>
    </row>
    <row r="13" spans="1:9">
      <c r="A13" s="4" t="s">
        <v>72</v>
      </c>
      <c r="B13" s="28"/>
      <c r="C13" s="7">
        <v>2E-3</v>
      </c>
      <c r="D13" s="5">
        <f>B13*C13</f>
        <v>0</v>
      </c>
      <c r="F13" s="4" t="s">
        <v>32</v>
      </c>
      <c r="G13" s="28"/>
      <c r="H13" s="7">
        <v>2E-3</v>
      </c>
      <c r="I13" s="5">
        <f>G13*H13</f>
        <v>0</v>
      </c>
    </row>
    <row r="14" spans="1:9">
      <c r="A14" s="9" t="s">
        <v>6</v>
      </c>
      <c r="B14" s="29" t="s">
        <v>54</v>
      </c>
      <c r="C14" s="9"/>
      <c r="D14" s="10">
        <f>D12+D13</f>
        <v>0</v>
      </c>
      <c r="F14" s="9" t="s">
        <v>6</v>
      </c>
      <c r="G14" s="29" t="s">
        <v>80</v>
      </c>
      <c r="H14" s="9"/>
      <c r="I14" s="10">
        <f>I12+I13</f>
        <v>0</v>
      </c>
    </row>
    <row r="15" spans="1:9">
      <c r="A15" s="11" t="s">
        <v>0</v>
      </c>
      <c r="B15" s="35"/>
      <c r="C15" s="11"/>
      <c r="D15" s="58"/>
      <c r="F15" s="65" t="s">
        <v>0</v>
      </c>
      <c r="G15" s="30"/>
      <c r="H15" s="65"/>
      <c r="I15" s="35"/>
    </row>
    <row r="16" spans="1:9">
      <c r="A16" s="11" t="s">
        <v>7</v>
      </c>
      <c r="B16" s="30"/>
      <c r="C16" s="11"/>
      <c r="D16" s="13">
        <f>B16*C16</f>
        <v>0</v>
      </c>
      <c r="F16" s="65" t="s">
        <v>7</v>
      </c>
      <c r="G16" s="30"/>
      <c r="H16" s="65"/>
      <c r="I16" s="13">
        <f>G16*H16</f>
        <v>0</v>
      </c>
    </row>
    <row r="17" spans="1:9">
      <c r="A17" s="11" t="s">
        <v>21</v>
      </c>
      <c r="B17" s="30"/>
      <c r="C17" s="11"/>
      <c r="D17" s="13"/>
      <c r="F17" s="65" t="s">
        <v>21</v>
      </c>
      <c r="G17" s="30"/>
      <c r="H17" s="65"/>
      <c r="I17" s="13"/>
    </row>
    <row r="18" spans="1:9">
      <c r="A18" s="15" t="s">
        <v>1</v>
      </c>
      <c r="B18" s="31"/>
      <c r="C18" s="15"/>
      <c r="D18" s="19">
        <f>D14-D15-D16-D17</f>
        <v>0</v>
      </c>
      <c r="F18" s="15" t="s">
        <v>1</v>
      </c>
      <c r="G18" s="31"/>
      <c r="H18" s="15"/>
      <c r="I18" s="19">
        <f>I14-I15-I16-I17</f>
        <v>0</v>
      </c>
    </row>
    <row r="20" spans="1:9" ht="21.75" customHeight="1">
      <c r="A20" s="22"/>
      <c r="B20" s="27"/>
      <c r="C20" s="16"/>
      <c r="D20" s="70"/>
    </row>
    <row r="21" spans="1:9">
      <c r="A21" s="4" t="s">
        <v>23</v>
      </c>
      <c r="B21" s="35"/>
      <c r="C21" s="7">
        <v>7.0000000000000001E-3</v>
      </c>
      <c r="D21" s="5">
        <f>B21*C21</f>
        <v>0</v>
      </c>
    </row>
    <row r="22" spans="1:9">
      <c r="A22" s="4" t="s">
        <v>72</v>
      </c>
      <c r="B22" s="28"/>
      <c r="C22" s="7">
        <v>2E-3</v>
      </c>
      <c r="D22" s="5">
        <f>B22*C22</f>
        <v>0</v>
      </c>
    </row>
    <row r="23" spans="1:9">
      <c r="A23" s="9" t="s">
        <v>6</v>
      </c>
      <c r="B23" s="29" t="s">
        <v>54</v>
      </c>
      <c r="C23" s="9"/>
      <c r="D23" s="10">
        <f>SUM(D21:D22)</f>
        <v>0</v>
      </c>
    </row>
    <row r="24" spans="1:9">
      <c r="A24" s="11" t="s">
        <v>0</v>
      </c>
      <c r="B24" s="35"/>
      <c r="C24" s="11"/>
      <c r="D24" s="35"/>
    </row>
    <row r="25" spans="1:9">
      <c r="A25" s="11" t="s">
        <v>7</v>
      </c>
      <c r="B25" s="30"/>
      <c r="C25" s="11"/>
      <c r="D25" s="13">
        <f>B25*C25</f>
        <v>0</v>
      </c>
    </row>
    <row r="26" spans="1:9">
      <c r="A26" s="11" t="s">
        <v>21</v>
      </c>
      <c r="B26" s="30"/>
      <c r="C26" s="11"/>
      <c r="D26" s="13"/>
    </row>
    <row r="27" spans="1:9">
      <c r="A27" s="15" t="s">
        <v>1</v>
      </c>
      <c r="B27" s="31"/>
      <c r="C27" s="15"/>
      <c r="D27" s="19">
        <f>D23-D24-D25-D26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7"/>
  <sheetViews>
    <sheetView topLeftCell="A6" workbookViewId="0">
      <selection activeCell="Z25" sqref="Z25"/>
    </sheetView>
  </sheetViews>
  <sheetFormatPr defaultRowHeight="15"/>
  <cols>
    <col min="1" max="1" width="10.5703125" customWidth="1"/>
    <col min="2" max="2" width="9.7109375" customWidth="1"/>
    <col min="3" max="3" width="6.85546875" customWidth="1"/>
    <col min="4" max="4" width="10.85546875" customWidth="1"/>
    <col min="5" max="5" width="2.42578125" customWidth="1"/>
    <col min="6" max="6" width="9" customWidth="1"/>
    <col min="7" max="7" width="10.85546875" customWidth="1"/>
    <col min="8" max="8" width="6.140625" customWidth="1"/>
    <col min="9" max="9" width="11.5703125" customWidth="1"/>
    <col min="10" max="10" width="2.28515625" customWidth="1"/>
    <col min="11" max="11" width="9.140625" customWidth="1"/>
    <col min="12" max="12" width="10.5703125" customWidth="1"/>
    <col min="13" max="13" width="6" customWidth="1"/>
    <col min="15" max="15" width="1.7109375" customWidth="1"/>
    <col min="16" max="16" width="9" customWidth="1"/>
    <col min="17" max="17" width="10.5703125" customWidth="1"/>
    <col min="18" max="18" width="6" customWidth="1"/>
    <col min="19" max="19" width="13.5703125" style="26" customWidth="1"/>
    <col min="20" max="20" width="1.7109375" customWidth="1"/>
    <col min="22" max="22" width="10" bestFit="1" customWidth="1"/>
    <col min="24" max="24" width="10.5703125" customWidth="1"/>
  </cols>
  <sheetData>
    <row r="1" spans="1:24" s="64" customFormat="1" ht="27" customHeight="1">
      <c r="A1" s="106" t="s">
        <v>94</v>
      </c>
      <c r="S1" s="26"/>
    </row>
    <row r="2" spans="1:24" ht="27" customHeight="1">
      <c r="A2" s="22" t="s">
        <v>24</v>
      </c>
      <c r="B2" s="3"/>
      <c r="C2" s="4"/>
      <c r="D2" s="70"/>
      <c r="F2" s="22" t="s">
        <v>33</v>
      </c>
      <c r="G2" s="3"/>
      <c r="I2" s="70"/>
      <c r="K2" s="22" t="s">
        <v>36</v>
      </c>
      <c r="L2" s="3"/>
      <c r="N2" s="70"/>
      <c r="P2" s="22" t="s">
        <v>22</v>
      </c>
      <c r="Q2" s="3"/>
      <c r="S2" s="70"/>
      <c r="U2" s="22" t="s">
        <v>131</v>
      </c>
      <c r="V2" s="3"/>
      <c r="W2" s="64"/>
      <c r="X2" s="70"/>
    </row>
    <row r="3" spans="1:24" ht="20.25" customHeight="1">
      <c r="A3" s="108" t="s">
        <v>118</v>
      </c>
      <c r="B3" s="37"/>
      <c r="C3" s="112">
        <v>0.01</v>
      </c>
      <c r="D3" s="5"/>
      <c r="F3" s="108" t="s">
        <v>31</v>
      </c>
      <c r="G3" s="37"/>
      <c r="H3" s="113">
        <v>0.01</v>
      </c>
      <c r="I3" s="5">
        <f>G3*H3</f>
        <v>0</v>
      </c>
      <c r="K3" s="108" t="s">
        <v>31</v>
      </c>
      <c r="L3" s="37"/>
      <c r="M3" s="113">
        <v>0.01</v>
      </c>
      <c r="N3" s="24">
        <f>L3*M3</f>
        <v>0</v>
      </c>
      <c r="P3" s="108" t="s">
        <v>31</v>
      </c>
      <c r="Q3" s="37"/>
      <c r="R3" s="113">
        <v>0.01</v>
      </c>
      <c r="S3" s="24">
        <f>Q3*R3</f>
        <v>0</v>
      </c>
      <c r="U3" s="108" t="s">
        <v>31</v>
      </c>
      <c r="V3" s="37"/>
      <c r="W3" s="113">
        <v>0.01</v>
      </c>
      <c r="X3" s="5">
        <f>V3*W3</f>
        <v>0</v>
      </c>
    </row>
    <row r="4" spans="1:24" ht="20.25" customHeight="1">
      <c r="A4" s="108" t="s">
        <v>26</v>
      </c>
      <c r="B4" s="6"/>
      <c r="C4" s="112">
        <v>0.25</v>
      </c>
      <c r="D4" s="5">
        <f t="shared" ref="D4:D13" si="0">B4*C4</f>
        <v>0</v>
      </c>
      <c r="F4" s="108" t="s">
        <v>34</v>
      </c>
      <c r="G4" s="38"/>
      <c r="H4" s="112">
        <v>1.4999999999999999E-2</v>
      </c>
      <c r="I4" s="5"/>
      <c r="K4" s="108" t="s">
        <v>34</v>
      </c>
      <c r="L4" s="68"/>
      <c r="M4" s="112">
        <v>1.4999999999999999E-2</v>
      </c>
      <c r="N4" s="24"/>
      <c r="P4" s="108" t="s">
        <v>45</v>
      </c>
      <c r="Q4" s="37"/>
      <c r="R4" s="112">
        <v>8.0000000000000002E-3</v>
      </c>
      <c r="S4" s="24">
        <f>Q4*R4</f>
        <v>0</v>
      </c>
      <c r="U4" s="108" t="s">
        <v>34</v>
      </c>
      <c r="V4" s="38"/>
      <c r="W4" s="112">
        <v>1.4999999999999999E-2</v>
      </c>
      <c r="X4" s="5"/>
    </row>
    <row r="5" spans="1:24" ht="20.25" customHeight="1">
      <c r="A5" s="108" t="s">
        <v>25</v>
      </c>
      <c r="B5" s="6"/>
      <c r="C5" s="112">
        <v>0.25</v>
      </c>
      <c r="D5" s="5">
        <f t="shared" si="0"/>
        <v>0</v>
      </c>
      <c r="F5" s="108" t="s">
        <v>35</v>
      </c>
      <c r="G5" s="38"/>
      <c r="H5" s="108"/>
      <c r="I5" s="5"/>
      <c r="K5" s="108" t="s">
        <v>35</v>
      </c>
      <c r="L5" s="68"/>
      <c r="M5" s="108"/>
      <c r="N5" s="24"/>
      <c r="P5" s="108" t="s">
        <v>58</v>
      </c>
      <c r="Q5" s="87"/>
      <c r="R5" s="112">
        <v>7.0000000000000001E-3</v>
      </c>
      <c r="S5" s="24">
        <f>Q5*R5</f>
        <v>0</v>
      </c>
      <c r="U5" s="108" t="s">
        <v>35</v>
      </c>
      <c r="V5" s="38"/>
      <c r="W5" s="108"/>
      <c r="X5" s="5"/>
    </row>
    <row r="6" spans="1:24" ht="20.25" customHeight="1">
      <c r="A6" s="108" t="s">
        <v>28</v>
      </c>
      <c r="B6" s="6"/>
      <c r="C6" s="112">
        <v>0.25</v>
      </c>
      <c r="D6" s="5">
        <f t="shared" si="0"/>
        <v>0</v>
      </c>
      <c r="F6" s="108" t="s">
        <v>77</v>
      </c>
      <c r="G6" s="39"/>
      <c r="H6" s="108"/>
      <c r="I6" s="5"/>
      <c r="K6" s="108" t="s">
        <v>77</v>
      </c>
      <c r="L6" s="69"/>
      <c r="M6" s="108"/>
      <c r="N6" s="24"/>
      <c r="P6" s="108"/>
      <c r="Q6" s="39"/>
      <c r="R6" s="108"/>
      <c r="S6" s="24"/>
      <c r="U6" s="108" t="s">
        <v>77</v>
      </c>
      <c r="V6" s="39"/>
      <c r="W6" s="108"/>
      <c r="X6" s="5"/>
    </row>
    <row r="7" spans="1:24" ht="20.25" customHeight="1">
      <c r="A7" s="108" t="s">
        <v>27</v>
      </c>
      <c r="B7" s="36"/>
      <c r="C7" s="112">
        <v>0.25</v>
      </c>
      <c r="D7" s="5">
        <f t="shared" si="0"/>
        <v>0</v>
      </c>
      <c r="F7" s="108" t="s">
        <v>32</v>
      </c>
      <c r="G7" s="38"/>
      <c r="H7" s="112">
        <v>8.0000000000000002E-3</v>
      </c>
      <c r="I7" s="5"/>
      <c r="K7" s="108" t="s">
        <v>32</v>
      </c>
      <c r="L7" s="68"/>
      <c r="M7" s="112">
        <v>8.0000000000000002E-3</v>
      </c>
      <c r="N7" s="24"/>
      <c r="P7" s="108" t="s">
        <v>34</v>
      </c>
      <c r="Q7" s="38"/>
      <c r="R7" s="112">
        <v>1.4999999999999999E-2</v>
      </c>
      <c r="S7" s="24"/>
      <c r="U7" s="108" t="s">
        <v>32</v>
      </c>
      <c r="V7" s="38"/>
      <c r="W7" s="112">
        <v>8.0000000000000002E-3</v>
      </c>
      <c r="X7" s="5"/>
    </row>
    <row r="8" spans="1:24" ht="20.25" customHeight="1">
      <c r="A8" s="108" t="s">
        <v>30</v>
      </c>
      <c r="B8" s="6"/>
      <c r="C8" s="112">
        <v>0.25</v>
      </c>
      <c r="D8" s="5">
        <f t="shared" si="0"/>
        <v>0</v>
      </c>
      <c r="F8" s="108" t="s">
        <v>140</v>
      </c>
      <c r="G8" s="38"/>
      <c r="H8" s="113"/>
      <c r="I8" s="5"/>
      <c r="K8" s="108" t="s">
        <v>140</v>
      </c>
      <c r="L8" s="38"/>
      <c r="M8" s="113"/>
      <c r="N8" s="24"/>
      <c r="P8" s="108" t="s">
        <v>5</v>
      </c>
      <c r="Q8" s="37"/>
      <c r="R8" s="112">
        <v>2E-3</v>
      </c>
      <c r="S8" s="24">
        <f>Q8*R8</f>
        <v>0</v>
      </c>
      <c r="U8" s="108" t="s">
        <v>140</v>
      </c>
      <c r="V8" s="38"/>
      <c r="W8" s="113"/>
      <c r="X8" s="5"/>
    </row>
    <row r="9" spans="1:24" ht="20.25" customHeight="1">
      <c r="A9" s="108" t="s">
        <v>31</v>
      </c>
      <c r="B9" s="37"/>
      <c r="C9" s="112">
        <v>8.0000000000000002E-3</v>
      </c>
      <c r="D9" s="5">
        <f t="shared" si="0"/>
        <v>0</v>
      </c>
      <c r="F9" s="108"/>
      <c r="G9" s="38"/>
      <c r="H9" s="108"/>
      <c r="I9" s="5">
        <v>363</v>
      </c>
      <c r="K9" s="108"/>
      <c r="L9" s="38"/>
      <c r="M9" s="108"/>
      <c r="N9" s="24">
        <f t="shared" ref="N9:N13" si="1">L9*M9</f>
        <v>0</v>
      </c>
      <c r="P9" s="108"/>
      <c r="Q9" s="18"/>
      <c r="R9" s="112"/>
      <c r="S9" s="24">
        <f>Q9*R9</f>
        <v>0</v>
      </c>
      <c r="U9" s="108"/>
      <c r="V9" s="38"/>
      <c r="W9" s="108"/>
      <c r="X9" s="5">
        <f t="shared" ref="X9:X13" si="2">V9*W9</f>
        <v>0</v>
      </c>
    </row>
    <row r="10" spans="1:24" ht="20.25" customHeight="1">
      <c r="A10" s="108" t="s">
        <v>133</v>
      </c>
      <c r="B10" s="37"/>
      <c r="C10" s="112">
        <v>0.25</v>
      </c>
      <c r="D10" s="5">
        <f t="shared" si="0"/>
        <v>0</v>
      </c>
      <c r="F10" s="108" t="s">
        <v>154</v>
      </c>
      <c r="G10" s="40"/>
      <c r="H10" s="108"/>
      <c r="I10" s="5">
        <f t="shared" ref="I10:I13" si="3">G10*H10</f>
        <v>0</v>
      </c>
      <c r="K10" s="108"/>
      <c r="L10" s="40"/>
      <c r="M10" s="108"/>
      <c r="N10" s="24">
        <f t="shared" si="1"/>
        <v>0</v>
      </c>
      <c r="P10" s="108"/>
      <c r="Q10" s="40"/>
      <c r="R10" s="108"/>
      <c r="S10" s="24">
        <f>Q10*R10</f>
        <v>0</v>
      </c>
      <c r="U10" s="108"/>
      <c r="V10" s="40"/>
      <c r="W10" s="108"/>
      <c r="X10" s="5">
        <f t="shared" si="2"/>
        <v>0</v>
      </c>
    </row>
    <row r="11" spans="1:24" ht="20.25" customHeight="1">
      <c r="A11" s="108" t="s">
        <v>29</v>
      </c>
      <c r="B11" s="6"/>
      <c r="C11" s="112">
        <v>0.25</v>
      </c>
      <c r="D11" s="5">
        <f t="shared" si="0"/>
        <v>0</v>
      </c>
      <c r="F11" s="108"/>
      <c r="G11" s="38"/>
      <c r="H11" s="108"/>
      <c r="I11" s="5">
        <f t="shared" si="3"/>
        <v>0</v>
      </c>
      <c r="K11" s="108"/>
      <c r="L11" s="38"/>
      <c r="M11" s="108"/>
      <c r="N11" s="24">
        <f t="shared" si="1"/>
        <v>0</v>
      </c>
      <c r="P11" s="108"/>
      <c r="Q11" s="38"/>
      <c r="R11" s="108"/>
      <c r="S11" s="24">
        <f>Q11*R11</f>
        <v>0</v>
      </c>
      <c r="U11" s="108"/>
      <c r="V11" s="38"/>
      <c r="W11" s="108"/>
      <c r="X11" s="5">
        <f t="shared" si="2"/>
        <v>0</v>
      </c>
    </row>
    <row r="12" spans="1:24" ht="20.25" customHeight="1">
      <c r="A12" s="108" t="s">
        <v>78</v>
      </c>
      <c r="B12" s="6"/>
      <c r="C12" s="112">
        <v>0.25</v>
      </c>
      <c r="D12" s="5">
        <f t="shared" si="0"/>
        <v>0</v>
      </c>
      <c r="F12" s="108"/>
      <c r="G12" s="38"/>
      <c r="H12" s="108"/>
      <c r="I12" s="5">
        <f t="shared" si="3"/>
        <v>0</v>
      </c>
      <c r="K12" s="108"/>
      <c r="L12" s="38"/>
      <c r="M12" s="108"/>
      <c r="N12" s="24">
        <f t="shared" si="1"/>
        <v>0</v>
      </c>
      <c r="P12" s="108"/>
      <c r="Q12" s="38"/>
      <c r="R12" s="108"/>
      <c r="S12" s="24"/>
      <c r="U12" s="108"/>
      <c r="V12" s="38"/>
      <c r="W12" s="108"/>
      <c r="X12" s="5">
        <f t="shared" si="2"/>
        <v>0</v>
      </c>
    </row>
    <row r="13" spans="1:24" ht="20.25" customHeight="1">
      <c r="A13" s="108" t="s">
        <v>158</v>
      </c>
      <c r="B13" s="37"/>
      <c r="C13" s="112">
        <v>0.25</v>
      </c>
      <c r="D13" s="5">
        <f t="shared" si="0"/>
        <v>0</v>
      </c>
      <c r="F13" s="108"/>
      <c r="G13" s="38"/>
      <c r="H13" s="108"/>
      <c r="I13" s="5">
        <f t="shared" si="3"/>
        <v>0</v>
      </c>
      <c r="K13" s="108"/>
      <c r="L13" s="38"/>
      <c r="M13" s="108"/>
      <c r="N13" s="24">
        <f t="shared" si="1"/>
        <v>0</v>
      </c>
      <c r="P13" s="108"/>
      <c r="Q13" s="38"/>
      <c r="R13" s="108"/>
      <c r="S13" s="24"/>
      <c r="U13" s="108"/>
      <c r="V13" s="38"/>
      <c r="W13" s="108"/>
      <c r="X13" s="5">
        <f t="shared" si="2"/>
        <v>0</v>
      </c>
    </row>
    <row r="14" spans="1:24" ht="20.25" customHeight="1">
      <c r="A14" s="109" t="s">
        <v>6</v>
      </c>
      <c r="B14" s="9"/>
      <c r="C14" s="9"/>
      <c r="D14" s="10">
        <f>D3+D4+D5+D6+D7+D8+D9+D10+D11+D12+D13</f>
        <v>0</v>
      </c>
      <c r="F14" s="109" t="s">
        <v>6</v>
      </c>
      <c r="G14" s="41"/>
      <c r="H14" s="9"/>
      <c r="I14" s="10">
        <f>I3+I4+I5+I6+I7+I8+I9+I10+I11+I12+I13</f>
        <v>363</v>
      </c>
      <c r="K14" s="109" t="s">
        <v>6</v>
      </c>
      <c r="L14" s="41"/>
      <c r="M14" s="9"/>
      <c r="N14" s="25">
        <f>N3+N4+N5+N6+N7+N8+N9+N10+N11+N12+N13</f>
        <v>0</v>
      </c>
      <c r="P14" s="109" t="s">
        <v>6</v>
      </c>
      <c r="Q14" s="41"/>
      <c r="R14" s="9"/>
      <c r="S14" s="25">
        <f>S3+S4+S5+S6+S7+S8+S9+S10+S11+S12+S13</f>
        <v>0</v>
      </c>
      <c r="T14" s="64" t="s">
        <v>54</v>
      </c>
      <c r="U14" s="109" t="s">
        <v>6</v>
      </c>
      <c r="V14" s="41"/>
      <c r="W14" s="9"/>
      <c r="X14" s="10">
        <f>X3+X4+X5+X6+X7+X8+X9+X10+X11+X12+X13</f>
        <v>0</v>
      </c>
    </row>
    <row r="15" spans="1:24" ht="20.25" customHeight="1">
      <c r="A15" s="110" t="s">
        <v>111</v>
      </c>
      <c r="B15" s="11"/>
      <c r="C15" s="11"/>
      <c r="D15" s="37"/>
      <c r="F15" s="110" t="s">
        <v>156</v>
      </c>
      <c r="G15" s="90"/>
      <c r="H15" s="4"/>
      <c r="I15" s="61"/>
      <c r="K15" s="110" t="s">
        <v>56</v>
      </c>
      <c r="L15" s="42"/>
      <c r="M15" s="4"/>
      <c r="N15" s="61"/>
      <c r="P15" s="110" t="s">
        <v>152</v>
      </c>
      <c r="Q15" s="42"/>
      <c r="R15" s="4"/>
      <c r="S15" s="37"/>
      <c r="U15" s="110" t="s">
        <v>141</v>
      </c>
      <c r="V15" s="90"/>
      <c r="W15" s="4"/>
      <c r="X15" s="61"/>
    </row>
    <row r="16" spans="1:24" ht="20.25" customHeight="1">
      <c r="A16" s="110" t="s">
        <v>0</v>
      </c>
      <c r="B16" s="61"/>
      <c r="C16" s="11"/>
      <c r="D16" s="61"/>
      <c r="F16" s="110" t="s">
        <v>155</v>
      </c>
      <c r="G16" s="42"/>
      <c r="H16" s="4"/>
      <c r="I16" s="61"/>
      <c r="K16" s="110" t="s">
        <v>0</v>
      </c>
      <c r="L16" s="67"/>
      <c r="M16" s="4"/>
      <c r="N16" s="61"/>
      <c r="P16" s="110" t="s">
        <v>0</v>
      </c>
      <c r="Q16" s="42"/>
      <c r="R16" s="11"/>
      <c r="S16" s="37"/>
      <c r="U16" s="110" t="s">
        <v>57</v>
      </c>
      <c r="V16" s="42"/>
      <c r="W16" s="4"/>
      <c r="X16" s="37"/>
    </row>
    <row r="17" spans="1:24" ht="20.25" customHeight="1">
      <c r="A17" s="110" t="s">
        <v>7</v>
      </c>
      <c r="B17" s="11"/>
      <c r="C17" s="11"/>
      <c r="D17" s="13">
        <f>B17*C17</f>
        <v>0</v>
      </c>
      <c r="F17" s="110" t="s">
        <v>7</v>
      </c>
      <c r="G17" s="42"/>
      <c r="H17" s="11"/>
      <c r="I17" s="13"/>
      <c r="K17" s="110" t="s">
        <v>7</v>
      </c>
      <c r="L17" s="42"/>
      <c r="M17" s="11"/>
      <c r="N17" s="57"/>
      <c r="P17" s="110" t="s">
        <v>7</v>
      </c>
      <c r="Q17" s="42"/>
      <c r="R17" s="11"/>
      <c r="S17" s="57"/>
      <c r="U17" s="110" t="s">
        <v>7</v>
      </c>
      <c r="V17" s="42"/>
      <c r="W17" s="65"/>
      <c r="X17" s="13"/>
    </row>
    <row r="18" spans="1:24" ht="20.25" customHeight="1">
      <c r="A18" s="14" t="s">
        <v>1</v>
      </c>
      <c r="B18" s="14"/>
      <c r="C18" s="14"/>
      <c r="D18" s="54">
        <f>D14-D15-D16-D17</f>
        <v>0</v>
      </c>
      <c r="F18" s="14" t="s">
        <v>1</v>
      </c>
      <c r="G18" s="43"/>
      <c r="H18" s="15"/>
      <c r="I18" s="53">
        <f>I14-I15-I16-I17</f>
        <v>363</v>
      </c>
      <c r="K18" s="14" t="s">
        <v>1</v>
      </c>
      <c r="L18" s="43"/>
      <c r="M18" s="15"/>
      <c r="N18" s="56">
        <f>N14-N15-N16-N17</f>
        <v>0</v>
      </c>
      <c r="P18" s="111" t="s">
        <v>1</v>
      </c>
      <c r="Q18" s="43"/>
      <c r="R18" s="15"/>
      <c r="S18" s="56">
        <f>S14-S15-S16-S17</f>
        <v>0</v>
      </c>
      <c r="U18" s="14" t="s">
        <v>1</v>
      </c>
      <c r="V18" s="43"/>
      <c r="W18" s="15"/>
      <c r="X18" s="53">
        <f>X14-X15-X16-X17</f>
        <v>0</v>
      </c>
    </row>
    <row r="20" spans="1:24" ht="33" customHeight="1">
      <c r="A20" s="22" t="s">
        <v>37</v>
      </c>
      <c r="B20" s="3"/>
      <c r="D20" s="70"/>
      <c r="F20" s="22" t="s">
        <v>38</v>
      </c>
      <c r="G20" s="3"/>
      <c r="I20" s="70"/>
      <c r="K20" s="22" t="s">
        <v>39</v>
      </c>
      <c r="L20" s="3"/>
      <c r="N20" s="70"/>
      <c r="P20" s="22" t="s">
        <v>79</v>
      </c>
      <c r="Q20" s="3"/>
      <c r="R20" s="64"/>
      <c r="S20" s="70"/>
      <c r="U20" s="22" t="s">
        <v>153</v>
      </c>
      <c r="V20" s="3"/>
      <c r="W20" s="64"/>
      <c r="X20" s="70"/>
    </row>
    <row r="21" spans="1:24" ht="18.75" customHeight="1">
      <c r="A21" s="4" t="s">
        <v>31</v>
      </c>
      <c r="B21" s="37"/>
      <c r="C21" s="8">
        <v>0.01</v>
      </c>
      <c r="D21" s="5">
        <f>B21*C21</f>
        <v>0</v>
      </c>
      <c r="F21" s="4" t="s">
        <v>31</v>
      </c>
      <c r="G21" s="37"/>
      <c r="H21" s="8">
        <v>0.01</v>
      </c>
      <c r="I21" s="24">
        <f>G21*H21</f>
        <v>0</v>
      </c>
      <c r="K21" s="4" t="s">
        <v>31</v>
      </c>
      <c r="L21" s="37"/>
      <c r="M21" s="8">
        <v>0.01</v>
      </c>
      <c r="N21" s="24">
        <f>L21*M21</f>
        <v>0</v>
      </c>
      <c r="P21" s="4" t="s">
        <v>31</v>
      </c>
      <c r="Q21" s="37"/>
      <c r="R21" s="8">
        <v>0.01</v>
      </c>
      <c r="S21" s="24">
        <f>Q21*R21</f>
        <v>0</v>
      </c>
      <c r="U21" s="4" t="s">
        <v>31</v>
      </c>
      <c r="V21" s="37"/>
      <c r="W21" s="8">
        <v>0.01</v>
      </c>
      <c r="X21" s="24">
        <f>V21*W21</f>
        <v>0</v>
      </c>
    </row>
    <row r="22" spans="1:24" ht="18.75" customHeight="1">
      <c r="A22" s="4" t="s">
        <v>34</v>
      </c>
      <c r="B22" s="38"/>
      <c r="C22" s="7">
        <v>1.4999999999999999E-2</v>
      </c>
      <c r="D22" s="5"/>
      <c r="F22" s="4" t="s">
        <v>34</v>
      </c>
      <c r="G22" s="38"/>
      <c r="H22" s="7">
        <v>1.4999999999999999E-2</v>
      </c>
      <c r="I22" s="24"/>
      <c r="K22" s="4" t="s">
        <v>34</v>
      </c>
      <c r="L22" s="38"/>
      <c r="M22" s="7">
        <v>1.4999999999999999E-2</v>
      </c>
      <c r="N22" s="24"/>
      <c r="P22" s="4" t="s">
        <v>34</v>
      </c>
      <c r="Q22" s="38"/>
      <c r="R22" s="7">
        <v>1.4999999999999999E-2</v>
      </c>
      <c r="S22" s="24"/>
      <c r="U22" s="4" t="s">
        <v>34</v>
      </c>
      <c r="V22" s="38"/>
      <c r="W22" s="7">
        <v>1.4999999999999999E-2</v>
      </c>
      <c r="X22" s="24"/>
    </row>
    <row r="23" spans="1:24" ht="18.75" customHeight="1">
      <c r="A23" s="4" t="s">
        <v>35</v>
      </c>
      <c r="B23" s="38"/>
      <c r="C23" s="4"/>
      <c r="D23" s="5"/>
      <c r="F23" s="4" t="s">
        <v>35</v>
      </c>
      <c r="G23" s="38"/>
      <c r="H23" s="4"/>
      <c r="I23" s="24"/>
      <c r="K23" s="4" t="s">
        <v>35</v>
      </c>
      <c r="L23" s="38"/>
      <c r="M23" s="4"/>
      <c r="N23" s="24"/>
      <c r="P23" s="4" t="s">
        <v>35</v>
      </c>
      <c r="Q23" s="38"/>
      <c r="R23" s="4"/>
      <c r="S23" s="24"/>
      <c r="U23" s="4" t="s">
        <v>35</v>
      </c>
      <c r="V23" s="38"/>
      <c r="W23" s="4"/>
      <c r="X23" s="24"/>
    </row>
    <row r="24" spans="1:24" ht="18.75" customHeight="1">
      <c r="A24" s="4" t="s">
        <v>77</v>
      </c>
      <c r="B24" s="39"/>
      <c r="C24" s="4"/>
      <c r="D24" s="5"/>
      <c r="F24" s="4" t="s">
        <v>77</v>
      </c>
      <c r="G24" s="39"/>
      <c r="H24" s="4"/>
      <c r="I24" s="24"/>
      <c r="K24" s="4" t="s">
        <v>77</v>
      </c>
      <c r="L24" s="39"/>
      <c r="M24" s="4"/>
      <c r="N24" s="24"/>
      <c r="P24" s="4" t="s">
        <v>77</v>
      </c>
      <c r="Q24" s="39"/>
      <c r="R24" s="4"/>
      <c r="S24" s="24"/>
      <c r="U24" s="4" t="s">
        <v>77</v>
      </c>
      <c r="V24" s="39"/>
      <c r="W24" s="4"/>
      <c r="X24" s="24"/>
    </row>
    <row r="25" spans="1:24" ht="18.75" customHeight="1">
      <c r="A25" s="4" t="s">
        <v>32</v>
      </c>
      <c r="B25" s="61"/>
      <c r="C25" s="7">
        <v>8.0000000000000002E-3</v>
      </c>
      <c r="D25" s="5"/>
      <c r="F25" s="4" t="s">
        <v>32</v>
      </c>
      <c r="G25" s="38"/>
      <c r="H25" s="7">
        <v>8.0000000000000002E-3</v>
      </c>
      <c r="I25" s="24">
        <f>G25*H25</f>
        <v>0</v>
      </c>
      <c r="K25" s="4" t="s">
        <v>32</v>
      </c>
      <c r="L25" s="37"/>
      <c r="M25" s="7">
        <v>8.0000000000000002E-3</v>
      </c>
      <c r="N25" s="24"/>
      <c r="P25" s="4" t="s">
        <v>32</v>
      </c>
      <c r="Q25" s="37"/>
      <c r="R25" s="7">
        <v>8.0000000000000002E-3</v>
      </c>
      <c r="S25" s="24"/>
      <c r="U25" s="4" t="s">
        <v>32</v>
      </c>
      <c r="V25" s="37"/>
      <c r="W25" s="7">
        <v>8.0000000000000002E-3</v>
      </c>
      <c r="X25" s="24"/>
    </row>
    <row r="26" spans="1:24" ht="18.75" customHeight="1">
      <c r="A26" s="4" t="s">
        <v>140</v>
      </c>
      <c r="B26" s="38"/>
      <c r="C26" s="4"/>
      <c r="D26" s="5"/>
      <c r="F26" s="4" t="s">
        <v>62</v>
      </c>
      <c r="G26" s="38"/>
      <c r="H26" s="8">
        <v>0.04</v>
      </c>
      <c r="I26" s="24">
        <f>G26*H26</f>
        <v>0</v>
      </c>
      <c r="K26" s="4" t="s">
        <v>140</v>
      </c>
      <c r="L26" s="38"/>
      <c r="M26" s="8"/>
      <c r="N26" s="24"/>
      <c r="P26" s="4" t="s">
        <v>140</v>
      </c>
      <c r="Q26" s="38"/>
      <c r="R26" s="8"/>
      <c r="S26" s="24"/>
      <c r="U26" s="4" t="s">
        <v>140</v>
      </c>
      <c r="V26" s="38"/>
      <c r="W26" s="8"/>
      <c r="X26" s="24"/>
    </row>
    <row r="27" spans="1:24" ht="18.75" customHeight="1">
      <c r="A27" s="4"/>
      <c r="B27" s="38"/>
      <c r="C27" s="4"/>
      <c r="D27" s="5">
        <f>B27*C27</f>
        <v>0</v>
      </c>
      <c r="F27" s="4"/>
      <c r="G27" s="38"/>
      <c r="H27" s="4"/>
      <c r="I27" s="24">
        <f>G27*H27</f>
        <v>0</v>
      </c>
      <c r="K27" s="4"/>
      <c r="L27" s="38"/>
      <c r="M27" s="4"/>
      <c r="N27" s="24">
        <f>L27*M27</f>
        <v>0</v>
      </c>
      <c r="P27" s="4"/>
      <c r="Q27" s="38"/>
      <c r="R27" s="4"/>
      <c r="S27" s="24">
        <f>Q27*R27</f>
        <v>0</v>
      </c>
      <c r="U27" s="4"/>
      <c r="V27" s="38"/>
      <c r="W27" s="4"/>
      <c r="X27" s="24">
        <f>V27*W27</f>
        <v>0</v>
      </c>
    </row>
    <row r="28" spans="1:24" ht="18.75" customHeight="1">
      <c r="A28" s="4"/>
      <c r="B28" s="40"/>
      <c r="C28" s="4"/>
      <c r="D28" s="5">
        <f>B28*C28</f>
        <v>0</v>
      </c>
      <c r="F28" s="4"/>
      <c r="G28" s="40"/>
      <c r="H28" s="4"/>
      <c r="I28" s="24">
        <f>G28*H28</f>
        <v>0</v>
      </c>
      <c r="K28" s="4"/>
      <c r="L28" s="40"/>
      <c r="M28" s="4"/>
      <c r="N28" s="24">
        <f>L28*M28</f>
        <v>0</v>
      </c>
      <c r="P28" s="4"/>
      <c r="Q28" s="40"/>
      <c r="R28" s="4"/>
      <c r="S28" s="24">
        <f>Q28*R28</f>
        <v>0</v>
      </c>
      <c r="U28" s="4"/>
      <c r="V28" s="40"/>
      <c r="W28" s="4"/>
      <c r="X28" s="24">
        <f>V28*W28</f>
        <v>0</v>
      </c>
    </row>
    <row r="29" spans="1:24" ht="18.75" customHeight="1">
      <c r="A29" s="4"/>
      <c r="B29" s="38"/>
      <c r="C29" s="4"/>
      <c r="D29" s="5">
        <f>B29*C29</f>
        <v>0</v>
      </c>
      <c r="F29" s="4"/>
      <c r="G29" s="38"/>
      <c r="H29" s="4"/>
      <c r="I29" s="24">
        <f>G29*H29</f>
        <v>0</v>
      </c>
      <c r="K29" s="4"/>
      <c r="L29" s="38"/>
      <c r="M29" s="4"/>
      <c r="N29" s="24">
        <f>L29*M29</f>
        <v>0</v>
      </c>
      <c r="P29" s="4"/>
      <c r="Q29" s="38"/>
      <c r="R29" s="4"/>
      <c r="S29" s="24">
        <f>Q29*R29</f>
        <v>0</v>
      </c>
      <c r="U29" s="4"/>
      <c r="V29" s="38"/>
      <c r="W29" s="4"/>
      <c r="X29" s="24">
        <f>V29*W29</f>
        <v>0</v>
      </c>
    </row>
    <row r="30" spans="1:24" ht="18.75" customHeight="1">
      <c r="A30" s="9" t="s">
        <v>6</v>
      </c>
      <c r="B30" s="41"/>
      <c r="C30" s="9"/>
      <c r="D30" s="10">
        <f>SUM(D21:D29)</f>
        <v>0</v>
      </c>
      <c r="F30" s="9" t="s">
        <v>6</v>
      </c>
      <c r="G30" s="41"/>
      <c r="H30" s="9"/>
      <c r="I30" s="25">
        <f>SUM(I21:I29)</f>
        <v>0</v>
      </c>
      <c r="K30" s="9" t="s">
        <v>6</v>
      </c>
      <c r="L30" s="41"/>
      <c r="M30" s="9"/>
      <c r="N30" s="25">
        <f>SUM(N21:N29)</f>
        <v>0</v>
      </c>
      <c r="P30" s="9" t="s">
        <v>6</v>
      </c>
      <c r="Q30" s="41"/>
      <c r="R30" s="9"/>
      <c r="S30" s="25">
        <f>SUM(S21:S29)</f>
        <v>0</v>
      </c>
      <c r="U30" s="9" t="s">
        <v>6</v>
      </c>
      <c r="V30" s="41"/>
      <c r="W30" s="9"/>
      <c r="X30" s="25">
        <f>SUM(X21:X29)</f>
        <v>0</v>
      </c>
    </row>
    <row r="31" spans="1:24" ht="18.75" customHeight="1">
      <c r="A31" s="65" t="s">
        <v>104</v>
      </c>
      <c r="B31" s="42"/>
      <c r="C31" s="4"/>
      <c r="D31" s="61"/>
      <c r="F31" s="65" t="s">
        <v>0</v>
      </c>
      <c r="G31" s="42"/>
      <c r="H31" s="4"/>
      <c r="I31" s="61"/>
      <c r="K31" s="65" t="s">
        <v>0</v>
      </c>
      <c r="L31" s="61"/>
      <c r="M31" s="4"/>
      <c r="N31" s="61"/>
      <c r="P31" s="65" t="s">
        <v>0</v>
      </c>
      <c r="Q31" s="61"/>
      <c r="R31" s="4"/>
      <c r="S31" s="61"/>
      <c r="U31" s="65" t="s">
        <v>0</v>
      </c>
      <c r="V31" s="61"/>
      <c r="W31" s="4"/>
      <c r="X31" s="61"/>
    </row>
    <row r="32" spans="1:24" ht="18.75" customHeight="1">
      <c r="A32" s="65" t="s">
        <v>159</v>
      </c>
      <c r="B32" s="67"/>
      <c r="C32" s="4"/>
      <c r="D32" s="5"/>
      <c r="F32" s="65" t="s">
        <v>57</v>
      </c>
      <c r="G32" s="42"/>
      <c r="H32" s="4"/>
      <c r="I32" s="37"/>
      <c r="K32" s="65" t="s">
        <v>132</v>
      </c>
      <c r="L32" s="67">
        <v>0.5</v>
      </c>
      <c r="M32" s="4"/>
      <c r="N32" s="37"/>
      <c r="P32" s="65" t="s">
        <v>105</v>
      </c>
      <c r="Q32" s="42"/>
      <c r="R32" s="4"/>
      <c r="S32" s="37"/>
      <c r="U32" s="65" t="s">
        <v>105</v>
      </c>
      <c r="V32" s="42"/>
      <c r="W32" s="4"/>
      <c r="X32" s="37"/>
    </row>
    <row r="33" spans="1:24" ht="18.75" customHeight="1">
      <c r="A33" s="65" t="s">
        <v>7</v>
      </c>
      <c r="B33" s="42"/>
      <c r="C33" s="11"/>
      <c r="D33" s="13"/>
      <c r="F33" s="65" t="s">
        <v>143</v>
      </c>
      <c r="G33" s="42"/>
      <c r="H33" s="11"/>
      <c r="I33" s="61"/>
      <c r="K33" s="65" t="s">
        <v>7</v>
      </c>
      <c r="L33" s="42"/>
      <c r="M33" s="11"/>
      <c r="N33" s="57">
        <f>L33*M33</f>
        <v>0</v>
      </c>
      <c r="P33" s="65" t="s">
        <v>7</v>
      </c>
      <c r="Q33" s="42"/>
      <c r="R33" s="65"/>
      <c r="S33" s="57">
        <f>Q33*R33</f>
        <v>0</v>
      </c>
      <c r="U33" s="65" t="s">
        <v>7</v>
      </c>
      <c r="V33" s="42"/>
      <c r="W33" s="65"/>
      <c r="X33" s="57">
        <f>V33*W33</f>
        <v>0</v>
      </c>
    </row>
    <row r="34" spans="1:24" ht="18.75" customHeight="1">
      <c r="A34" s="14" t="s">
        <v>1</v>
      </c>
      <c r="B34" s="43"/>
      <c r="C34" s="15"/>
      <c r="D34" s="53">
        <f>D30-D31-D32-D33</f>
        <v>0</v>
      </c>
      <c r="F34" s="14" t="s">
        <v>1</v>
      </c>
      <c r="G34" s="43"/>
      <c r="H34" s="15"/>
      <c r="I34" s="56">
        <f>I30-I31-I32-I33</f>
        <v>0</v>
      </c>
      <c r="K34" s="14" t="s">
        <v>1</v>
      </c>
      <c r="L34" s="43"/>
      <c r="M34" s="15"/>
      <c r="N34" s="56">
        <f>N30-N31-N32-N33</f>
        <v>0</v>
      </c>
      <c r="P34" s="14" t="s">
        <v>1</v>
      </c>
      <c r="Q34" s="43"/>
      <c r="R34" s="15"/>
      <c r="S34" s="56">
        <f>S30-S31-S32-S33</f>
        <v>0</v>
      </c>
      <c r="T34" s="64"/>
      <c r="U34" s="14" t="s">
        <v>1</v>
      </c>
      <c r="V34" s="43"/>
      <c r="W34" s="15"/>
      <c r="X34" s="56">
        <f>X30-X31-X32-X33</f>
        <v>0</v>
      </c>
    </row>
    <row r="35" spans="1:24">
      <c r="P35" s="88"/>
      <c r="Q35" s="88"/>
      <c r="R35" s="88"/>
      <c r="S35" s="105"/>
    </row>
    <row r="36" spans="1:24">
      <c r="P36" s="88"/>
      <c r="Q36" s="88"/>
      <c r="R36" s="88"/>
      <c r="S36" s="105"/>
    </row>
    <row r="37" spans="1:24">
      <c r="L37" s="64" t="s">
        <v>54</v>
      </c>
    </row>
  </sheetData>
  <sortState ref="P3:S12">
    <sortCondition ref="P2"/>
  </sortState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4"/>
  <sheetViews>
    <sheetView topLeftCell="A21" zoomScaleNormal="100" workbookViewId="0">
      <selection activeCell="Q26" sqref="Q26"/>
    </sheetView>
  </sheetViews>
  <sheetFormatPr defaultRowHeight="15"/>
  <cols>
    <col min="1" max="1" width="14.42578125" style="64" customWidth="1"/>
    <col min="2" max="2" width="10.85546875" style="64" customWidth="1"/>
    <col min="3" max="3" width="9.140625" style="64"/>
    <col min="4" max="4" width="10.85546875" style="64" customWidth="1"/>
    <col min="5" max="5" width="10.28515625" style="64" customWidth="1"/>
    <col min="6" max="6" width="4.85546875" style="64" customWidth="1"/>
    <col min="7" max="7" width="21.140625" style="64" customWidth="1"/>
    <col min="8" max="8" width="12.42578125" style="64" customWidth="1"/>
    <col min="9" max="9" width="9.140625" style="64"/>
    <col min="10" max="10" width="7.42578125" style="64" customWidth="1"/>
    <col min="11" max="11" width="12.85546875" style="64" customWidth="1"/>
    <col min="12" max="12" width="2.7109375" style="101" customWidth="1"/>
    <col min="13" max="13" width="23" customWidth="1"/>
    <col min="14" max="14" width="12.140625" customWidth="1"/>
    <col min="17" max="17" width="3.140625" customWidth="1"/>
    <col min="18" max="18" width="14.7109375" customWidth="1"/>
    <col min="21" max="21" width="12.140625" bestFit="1" customWidth="1"/>
  </cols>
  <sheetData>
    <row r="1" spans="1:21" s="64" customFormat="1" ht="27.75" customHeight="1">
      <c r="A1" s="106" t="s">
        <v>82</v>
      </c>
      <c r="L1" s="101"/>
    </row>
    <row r="2" spans="1:21" ht="23.25" customHeight="1">
      <c r="A2" s="22" t="s">
        <v>84</v>
      </c>
      <c r="B2" s="27"/>
      <c r="C2" s="16"/>
      <c r="D2" s="99"/>
      <c r="E2" s="70"/>
      <c r="G2" s="22" t="s">
        <v>85</v>
      </c>
      <c r="H2" s="27"/>
      <c r="I2" s="16"/>
      <c r="J2" s="70"/>
      <c r="M2" s="22" t="s">
        <v>121</v>
      </c>
      <c r="N2" s="27"/>
      <c r="O2" s="16"/>
      <c r="P2" s="70"/>
      <c r="R2" s="107" t="s">
        <v>112</v>
      </c>
      <c r="S2" s="89"/>
      <c r="T2" s="88"/>
      <c r="U2" s="88"/>
    </row>
    <row r="3" spans="1:21">
      <c r="A3" s="4" t="s">
        <v>5</v>
      </c>
      <c r="B3" s="115"/>
      <c r="C3" s="7">
        <v>6.0000000000000001E-3</v>
      </c>
      <c r="D3" s="28">
        <v>8</v>
      </c>
      <c r="E3" s="5">
        <f>B3*C3/D3</f>
        <v>0</v>
      </c>
      <c r="G3" s="4" t="s">
        <v>5</v>
      </c>
      <c r="H3" s="115"/>
      <c r="I3" s="7">
        <v>6.0000000000000001E-3</v>
      </c>
      <c r="J3" s="28">
        <v>8</v>
      </c>
      <c r="K3" s="5">
        <f>H3*I3/J3</f>
        <v>0</v>
      </c>
      <c r="L3" s="102"/>
      <c r="M3" s="4" t="s">
        <v>122</v>
      </c>
      <c r="N3" s="114"/>
      <c r="O3" s="7">
        <v>5.0000000000000001E-3</v>
      </c>
      <c r="P3" s="28">
        <f>N3*O3</f>
        <v>0</v>
      </c>
      <c r="R3" s="22"/>
      <c r="S3" s="27"/>
      <c r="T3" s="4" t="s">
        <v>43</v>
      </c>
      <c r="U3" s="4"/>
    </row>
    <row r="4" spans="1:21">
      <c r="A4" s="4" t="s">
        <v>83</v>
      </c>
      <c r="B4" s="115"/>
      <c r="C4" s="7">
        <v>2E-3</v>
      </c>
      <c r="D4" s="28">
        <v>4</v>
      </c>
      <c r="E4" s="5">
        <f>B4*C4/D4</f>
        <v>0</v>
      </c>
      <c r="G4" s="4" t="s">
        <v>83</v>
      </c>
      <c r="H4" s="115"/>
      <c r="I4" s="7">
        <v>2E-3</v>
      </c>
      <c r="J4" s="28">
        <v>4</v>
      </c>
      <c r="K4" s="5">
        <f>H4*I4/J4</f>
        <v>0</v>
      </c>
      <c r="L4" s="102"/>
      <c r="M4" s="4"/>
      <c r="N4" s="28"/>
      <c r="O4" s="7"/>
      <c r="P4" s="28"/>
      <c r="R4" s="4" t="s">
        <v>40</v>
      </c>
      <c r="S4" s="71"/>
      <c r="T4" s="24">
        <v>1500</v>
      </c>
      <c r="U4" s="24">
        <f>S4*T4</f>
        <v>0</v>
      </c>
    </row>
    <row r="5" spans="1:21" s="64" customFormat="1">
      <c r="A5" s="4" t="s">
        <v>139</v>
      </c>
      <c r="B5" s="28">
        <v>2000</v>
      </c>
      <c r="C5" s="45"/>
      <c r="D5" s="28"/>
      <c r="E5" s="5">
        <f>B5*C5</f>
        <v>0</v>
      </c>
      <c r="G5" s="4" t="s">
        <v>40</v>
      </c>
      <c r="H5" s="28">
        <v>2000</v>
      </c>
      <c r="I5" s="45"/>
      <c r="J5" s="28"/>
      <c r="K5" s="5">
        <f>H5*I5</f>
        <v>0</v>
      </c>
      <c r="L5" s="101"/>
      <c r="M5" s="4" t="s">
        <v>40</v>
      </c>
      <c r="N5" s="28">
        <v>2000</v>
      </c>
      <c r="O5" s="45"/>
      <c r="P5" s="28">
        <f>N5*O5</f>
        <v>0</v>
      </c>
      <c r="R5" s="72"/>
      <c r="S5" s="71"/>
      <c r="T5" s="45"/>
      <c r="U5" s="45"/>
    </row>
    <row r="6" spans="1:21" s="64" customFormat="1">
      <c r="A6" s="4" t="s">
        <v>138</v>
      </c>
      <c r="B6" s="28">
        <v>2000</v>
      </c>
      <c r="C6" s="45"/>
      <c r="D6" s="28"/>
      <c r="E6" s="5">
        <f>B6*C6</f>
        <v>0</v>
      </c>
      <c r="G6" s="4"/>
      <c r="H6" s="28"/>
      <c r="I6" s="45"/>
      <c r="J6" s="28"/>
      <c r="K6" s="5"/>
      <c r="L6" s="101"/>
      <c r="M6" s="4"/>
      <c r="N6" s="28"/>
      <c r="O6" s="45"/>
      <c r="P6" s="28"/>
      <c r="R6" s="72"/>
      <c r="S6" s="71"/>
      <c r="T6" s="45"/>
      <c r="U6" s="45"/>
    </row>
    <row r="7" spans="1:21">
      <c r="A7" s="9" t="s">
        <v>6</v>
      </c>
      <c r="B7" s="29"/>
      <c r="C7" s="9"/>
      <c r="D7" s="9"/>
      <c r="E7" s="10">
        <f>E3+E4+E5+E6</f>
        <v>0</v>
      </c>
      <c r="G7" s="9" t="s">
        <v>6</v>
      </c>
      <c r="H7" s="29"/>
      <c r="I7" s="9"/>
      <c r="J7" s="9"/>
      <c r="K7" s="10">
        <f>K3+K4+K5</f>
        <v>0</v>
      </c>
      <c r="L7" s="102"/>
      <c r="M7" s="9" t="s">
        <v>6</v>
      </c>
      <c r="N7" s="29"/>
      <c r="O7" s="9"/>
      <c r="P7" s="29">
        <f>P3+P4+P5+P6</f>
        <v>0</v>
      </c>
      <c r="R7" s="4"/>
      <c r="S7" s="4"/>
      <c r="T7" s="118"/>
      <c r="U7" s="7"/>
    </row>
    <row r="8" spans="1:21">
      <c r="A8" s="65" t="s">
        <v>0</v>
      </c>
      <c r="B8" s="114"/>
      <c r="C8" s="65"/>
      <c r="D8" s="100"/>
      <c r="E8" s="114"/>
      <c r="G8" s="65" t="s">
        <v>146</v>
      </c>
      <c r="H8" s="114"/>
      <c r="I8" s="65"/>
      <c r="J8" s="100"/>
      <c r="K8" s="114"/>
      <c r="L8" s="103"/>
      <c r="M8" s="65" t="s">
        <v>0</v>
      </c>
      <c r="N8" s="30"/>
      <c r="O8" s="65"/>
      <c r="P8" s="126"/>
      <c r="R8" s="4"/>
      <c r="S8" s="4"/>
      <c r="T8" s="4"/>
      <c r="U8" s="4"/>
    </row>
    <row r="9" spans="1:21">
      <c r="A9" s="65" t="s">
        <v>7</v>
      </c>
      <c r="B9" s="30"/>
      <c r="C9" s="65"/>
      <c r="D9" s="65"/>
      <c r="E9" s="13"/>
      <c r="G9" s="65" t="s">
        <v>7</v>
      </c>
      <c r="H9" s="30"/>
      <c r="I9" s="65"/>
      <c r="J9" s="65"/>
      <c r="K9" s="13"/>
      <c r="L9" s="104"/>
      <c r="M9" s="65" t="s">
        <v>49</v>
      </c>
      <c r="N9" s="30"/>
      <c r="O9" s="65"/>
      <c r="P9" s="65"/>
      <c r="R9" s="4" t="s">
        <v>50</v>
      </c>
      <c r="S9" s="4"/>
      <c r="T9" s="4"/>
      <c r="U9" s="4"/>
    </row>
    <row r="10" spans="1:21">
      <c r="A10" s="65" t="s">
        <v>90</v>
      </c>
      <c r="B10" s="30"/>
      <c r="C10" s="65">
        <v>26</v>
      </c>
      <c r="D10" s="65"/>
      <c r="E10" s="13">
        <f>B10/C10*D10</f>
        <v>0</v>
      </c>
      <c r="G10" s="65" t="s">
        <v>90</v>
      </c>
      <c r="H10" s="30"/>
      <c r="I10" s="65">
        <v>26</v>
      </c>
      <c r="J10" s="65">
        <v>4</v>
      </c>
      <c r="K10" s="13">
        <f>H10/I10*J10</f>
        <v>0</v>
      </c>
      <c r="L10" s="104"/>
      <c r="M10" s="65" t="s">
        <v>90</v>
      </c>
      <c r="N10" s="30"/>
      <c r="O10" s="65"/>
      <c r="P10" s="65"/>
      <c r="R10" s="9" t="s">
        <v>6</v>
      </c>
      <c r="S10" s="9"/>
      <c r="T10" s="9"/>
      <c r="U10" s="25">
        <f>U4+U5+U7+U8+U9</f>
        <v>0</v>
      </c>
    </row>
    <row r="11" spans="1:21">
      <c r="A11" s="15" t="s">
        <v>1</v>
      </c>
      <c r="B11" s="31"/>
      <c r="C11" s="15"/>
      <c r="D11" s="15"/>
      <c r="E11" s="19">
        <f>E7-E8-E9-E10</f>
        <v>0</v>
      </c>
      <c r="G11" s="15" t="s">
        <v>1</v>
      </c>
      <c r="H11" s="31"/>
      <c r="I11" s="15"/>
      <c r="J11" s="15"/>
      <c r="K11" s="19">
        <f>K7-K8-K9-K10</f>
        <v>0</v>
      </c>
      <c r="L11" s="102"/>
      <c r="M11" s="15" t="s">
        <v>1</v>
      </c>
      <c r="N11" s="31"/>
      <c r="O11" s="15"/>
      <c r="P11" s="31">
        <f>P7-P8-P9-P10</f>
        <v>0</v>
      </c>
      <c r="R11" s="4"/>
      <c r="S11" s="4"/>
      <c r="T11" s="4"/>
      <c r="U11" s="4"/>
    </row>
    <row r="12" spans="1:21">
      <c r="A12" s="119" t="s">
        <v>110</v>
      </c>
      <c r="B12" s="120"/>
      <c r="C12" s="120"/>
      <c r="D12" s="120"/>
      <c r="E12" s="121"/>
      <c r="G12" s="119" t="s">
        <v>110</v>
      </c>
      <c r="H12" s="120"/>
      <c r="I12" s="120"/>
      <c r="J12" s="120"/>
      <c r="K12" s="121">
        <v>100000</v>
      </c>
      <c r="R12" s="4"/>
      <c r="S12" s="4"/>
      <c r="T12" s="4"/>
      <c r="U12" s="4"/>
    </row>
    <row r="13" spans="1:21" s="64" customFormat="1">
      <c r="L13" s="101"/>
      <c r="M13" s="22" t="s">
        <v>123</v>
      </c>
      <c r="N13" s="27" t="s">
        <v>124</v>
      </c>
      <c r="O13" s="16"/>
      <c r="P13" s="70"/>
      <c r="R13" s="4"/>
      <c r="S13" s="4"/>
      <c r="T13" s="4"/>
      <c r="U13" s="4"/>
    </row>
    <row r="14" spans="1:21">
      <c r="A14" s="22" t="s">
        <v>100</v>
      </c>
      <c r="B14" s="27"/>
      <c r="C14" s="16"/>
      <c r="D14" s="70"/>
      <c r="G14" s="22" t="s">
        <v>87</v>
      </c>
      <c r="H14" s="27"/>
      <c r="I14" s="16"/>
      <c r="J14" s="70"/>
      <c r="K14"/>
      <c r="L14" s="102"/>
      <c r="M14" s="4" t="s">
        <v>44</v>
      </c>
      <c r="N14" s="55">
        <v>2954.54</v>
      </c>
      <c r="O14" s="49"/>
      <c r="P14" s="50">
        <f>N14*O14</f>
        <v>0</v>
      </c>
      <c r="R14" s="15" t="s">
        <v>1</v>
      </c>
      <c r="S14" s="15"/>
      <c r="T14" s="15"/>
      <c r="U14" s="124">
        <f>U10-U11-U12-U13</f>
        <v>0</v>
      </c>
    </row>
    <row r="15" spans="1:21">
      <c r="A15" s="4" t="s">
        <v>5</v>
      </c>
      <c r="B15" s="115"/>
      <c r="C15" s="7">
        <v>6.0000000000000001E-3</v>
      </c>
      <c r="D15" s="28">
        <v>8</v>
      </c>
      <c r="E15" s="5">
        <f>B15*C15/D15</f>
        <v>0</v>
      </c>
      <c r="G15" s="4" t="s">
        <v>5</v>
      </c>
      <c r="H15" s="115"/>
      <c r="I15" s="7">
        <v>6.0000000000000001E-3</v>
      </c>
      <c r="J15" s="28">
        <v>8</v>
      </c>
      <c r="K15" s="5">
        <f>H15*I15/J15</f>
        <v>0</v>
      </c>
      <c r="L15" s="102"/>
      <c r="M15" s="4"/>
      <c r="N15" s="55"/>
      <c r="O15" s="134"/>
      <c r="P15" s="50">
        <f>N15*O15</f>
        <v>0</v>
      </c>
    </row>
    <row r="16" spans="1:21" s="64" customFormat="1">
      <c r="A16" s="4" t="s">
        <v>83</v>
      </c>
      <c r="B16" s="115"/>
      <c r="C16" s="7">
        <v>2E-3</v>
      </c>
      <c r="D16" s="28">
        <v>4</v>
      </c>
      <c r="E16" s="5">
        <f>B16*C16/D16</f>
        <v>0</v>
      </c>
      <c r="G16" s="4" t="s">
        <v>83</v>
      </c>
      <c r="H16" s="115"/>
      <c r="I16" s="7">
        <v>2E-3</v>
      </c>
      <c r="J16" s="28">
        <v>4</v>
      </c>
      <c r="K16" s="5">
        <f>H16*I16/J16</f>
        <v>0</v>
      </c>
      <c r="L16" s="102"/>
      <c r="M16" s="4"/>
      <c r="N16" s="51"/>
      <c r="O16" s="51"/>
      <c r="P16" s="50"/>
      <c r="R16" s="22" t="s">
        <v>42</v>
      </c>
      <c r="S16" s="3"/>
      <c r="T16" s="4"/>
      <c r="U16" s="70"/>
    </row>
    <row r="17" spans="1:21" s="64" customFormat="1">
      <c r="A17" s="4" t="s">
        <v>40</v>
      </c>
      <c r="B17" s="28">
        <v>2000</v>
      </c>
      <c r="C17" s="45"/>
      <c r="D17" s="28"/>
      <c r="E17" s="5">
        <f>B17*C17</f>
        <v>0</v>
      </c>
      <c r="G17" s="4" t="s">
        <v>40</v>
      </c>
      <c r="H17" s="28">
        <v>2000</v>
      </c>
      <c r="I17" s="45"/>
      <c r="J17" s="28"/>
      <c r="K17" s="5">
        <f>H17*I17</f>
        <v>0</v>
      </c>
      <c r="L17" s="101"/>
      <c r="M17" s="4"/>
      <c r="N17" s="51"/>
      <c r="O17" s="51"/>
      <c r="P17" s="50"/>
      <c r="R17" s="4" t="s">
        <v>106</v>
      </c>
      <c r="S17" s="66"/>
      <c r="T17" s="7">
        <v>6.0000000000000001E-3</v>
      </c>
      <c r="U17" s="5">
        <f>S17*T17</f>
        <v>0</v>
      </c>
    </row>
    <row r="18" spans="1:21">
      <c r="A18" s="9" t="s">
        <v>6</v>
      </c>
      <c r="B18" s="29"/>
      <c r="C18" s="9"/>
      <c r="D18" s="9"/>
      <c r="E18" s="10">
        <f>E15+E16+E17</f>
        <v>0</v>
      </c>
      <c r="G18" s="9" t="s">
        <v>6</v>
      </c>
      <c r="H18" s="29"/>
      <c r="I18" s="9"/>
      <c r="J18" s="9"/>
      <c r="K18" s="10">
        <f>K15+K16+K17</f>
        <v>0</v>
      </c>
      <c r="L18" s="102"/>
      <c r="M18" s="4"/>
      <c r="N18" s="51"/>
      <c r="O18" s="51"/>
      <c r="P18" s="50"/>
      <c r="R18" s="4" t="s">
        <v>31</v>
      </c>
      <c r="S18" s="82"/>
      <c r="T18" s="44">
        <v>2E-3</v>
      </c>
      <c r="U18" s="5">
        <f>S18*T18</f>
        <v>0</v>
      </c>
    </row>
    <row r="19" spans="1:21">
      <c r="A19" s="65" t="s">
        <v>0</v>
      </c>
      <c r="B19" s="30"/>
      <c r="C19" s="65"/>
      <c r="D19" s="100"/>
      <c r="E19" s="117"/>
      <c r="G19" s="65" t="s">
        <v>146</v>
      </c>
      <c r="H19" s="30"/>
      <c r="I19" s="65"/>
      <c r="J19" s="100"/>
      <c r="K19" s="114"/>
      <c r="L19" s="103"/>
      <c r="M19" s="4" t="s">
        <v>52</v>
      </c>
      <c r="N19" s="51"/>
      <c r="O19" s="51"/>
      <c r="P19" s="50"/>
      <c r="R19" s="4" t="s">
        <v>10</v>
      </c>
      <c r="S19" s="6"/>
      <c r="T19" s="44">
        <v>8.0000000000000002E-3</v>
      </c>
      <c r="U19" s="5">
        <f>S19*T19</f>
        <v>0</v>
      </c>
    </row>
    <row r="20" spans="1:21">
      <c r="A20" s="65" t="s">
        <v>7</v>
      </c>
      <c r="B20" s="30"/>
      <c r="C20" s="65"/>
      <c r="D20" s="65"/>
      <c r="E20" s="13"/>
      <c r="G20" s="65" t="s">
        <v>145</v>
      </c>
      <c r="H20" s="30"/>
      <c r="I20" s="65"/>
      <c r="J20" s="65"/>
      <c r="K20" s="13"/>
      <c r="L20" s="104"/>
      <c r="M20" s="9"/>
      <c r="N20" s="9"/>
      <c r="O20" s="9"/>
      <c r="P20" s="10">
        <f>P14+P15+P16+P18+P19</f>
        <v>0</v>
      </c>
      <c r="R20" s="4" t="s">
        <v>5</v>
      </c>
      <c r="S20" s="82"/>
      <c r="T20" s="7">
        <v>2E-3</v>
      </c>
      <c r="U20" s="5">
        <f>S20*T20</f>
        <v>0</v>
      </c>
    </row>
    <row r="21" spans="1:21">
      <c r="A21" s="65" t="s">
        <v>90</v>
      </c>
      <c r="B21" s="30"/>
      <c r="C21" s="65">
        <v>26</v>
      </c>
      <c r="D21" s="65">
        <v>3</v>
      </c>
      <c r="E21" s="13">
        <f>B21/C21*D21</f>
        <v>0</v>
      </c>
      <c r="G21" s="65" t="s">
        <v>90</v>
      </c>
      <c r="H21" s="30"/>
      <c r="I21" s="65">
        <v>26</v>
      </c>
      <c r="J21" s="65">
        <v>3</v>
      </c>
      <c r="K21" s="13">
        <f>H21/I21*J21</f>
        <v>0</v>
      </c>
      <c r="L21" s="104"/>
      <c r="M21" s="65" t="s">
        <v>0</v>
      </c>
      <c r="N21" s="65"/>
      <c r="O21" s="65"/>
      <c r="P21" s="114"/>
      <c r="R21" s="4"/>
      <c r="S21" s="6"/>
      <c r="T21" s="7"/>
      <c r="U21" s="5">
        <f>S21*T21</f>
        <v>0</v>
      </c>
    </row>
    <row r="22" spans="1:21">
      <c r="A22" s="15" t="s">
        <v>1</v>
      </c>
      <c r="B22" s="31"/>
      <c r="C22" s="15"/>
      <c r="D22" s="15"/>
      <c r="E22" s="19">
        <f>E18-E19-E20-E21</f>
        <v>0</v>
      </c>
      <c r="G22" s="15" t="s">
        <v>1</v>
      </c>
      <c r="H22" s="31"/>
      <c r="I22" s="15"/>
      <c r="J22" s="15"/>
      <c r="K22" s="19">
        <f>K18-K19-K20-K21</f>
        <v>0</v>
      </c>
      <c r="L22" s="102"/>
      <c r="M22" s="65" t="s">
        <v>7</v>
      </c>
      <c r="N22" s="65"/>
      <c r="O22" s="65"/>
      <c r="P22" s="13"/>
      <c r="R22" s="4"/>
      <c r="S22" s="93"/>
      <c r="T22" s="7"/>
      <c r="U22" s="5"/>
    </row>
    <row r="23" spans="1:21">
      <c r="M23" s="47" t="s">
        <v>1</v>
      </c>
      <c r="N23" s="46"/>
      <c r="O23" s="46"/>
      <c r="P23" s="52">
        <f>P20-P21-P22</f>
        <v>0</v>
      </c>
      <c r="R23" s="4"/>
      <c r="S23" s="6"/>
      <c r="T23" s="7"/>
      <c r="U23" s="5"/>
    </row>
    <row r="24" spans="1:21">
      <c r="A24" s="22" t="s">
        <v>81</v>
      </c>
      <c r="B24" s="27"/>
      <c r="C24" s="16"/>
      <c r="D24" s="99"/>
      <c r="E24" s="70"/>
      <c r="G24" s="22" t="s">
        <v>86</v>
      </c>
      <c r="H24" s="27"/>
      <c r="I24" s="16"/>
      <c r="J24" s="70"/>
      <c r="R24" s="9" t="s">
        <v>6</v>
      </c>
      <c r="S24" s="9"/>
      <c r="T24" s="9"/>
      <c r="U24" s="10">
        <f>U17+U18+U19+U20+U21+U22+U23</f>
        <v>0</v>
      </c>
    </row>
    <row r="25" spans="1:21">
      <c r="A25" s="4" t="s">
        <v>5</v>
      </c>
      <c r="B25" s="115"/>
      <c r="C25" s="7">
        <v>6.0000000000000001E-3</v>
      </c>
      <c r="D25" s="28">
        <v>8</v>
      </c>
      <c r="E25" s="5">
        <f>B25*C25/D25</f>
        <v>0</v>
      </c>
      <c r="G25" s="4" t="s">
        <v>5</v>
      </c>
      <c r="H25" s="28"/>
      <c r="I25" s="7">
        <v>6.0000000000000001E-3</v>
      </c>
      <c r="J25" s="28">
        <v>8</v>
      </c>
      <c r="K25" s="5">
        <f>H25*I25/J25</f>
        <v>0</v>
      </c>
      <c r="M25" s="22" t="s">
        <v>136</v>
      </c>
      <c r="N25" s="27"/>
      <c r="O25" s="16"/>
      <c r="P25" s="70"/>
      <c r="R25" s="65" t="s">
        <v>0</v>
      </c>
      <c r="S25" s="66"/>
      <c r="T25" s="65"/>
      <c r="U25" s="12"/>
    </row>
    <row r="26" spans="1:21">
      <c r="A26" s="4"/>
      <c r="B26" s="28"/>
      <c r="C26" s="7">
        <v>2E-3</v>
      </c>
      <c r="D26" s="28">
        <v>4</v>
      </c>
      <c r="E26" s="5">
        <f>B26*C26/D26</f>
        <v>0</v>
      </c>
      <c r="G26" s="4"/>
      <c r="H26" s="28"/>
      <c r="I26" s="7">
        <v>2E-3</v>
      </c>
      <c r="J26" s="28">
        <v>4</v>
      </c>
      <c r="K26" s="5">
        <f>H26*I26/J26</f>
        <v>0</v>
      </c>
      <c r="M26" s="4" t="s">
        <v>149</v>
      </c>
      <c r="N26" s="114"/>
      <c r="O26" s="7">
        <v>0.01</v>
      </c>
      <c r="P26" s="24">
        <f>N26*O26</f>
        <v>0</v>
      </c>
      <c r="R26" s="65" t="s">
        <v>21</v>
      </c>
      <c r="S26" s="65"/>
      <c r="T26" s="65"/>
      <c r="U26" s="12"/>
    </row>
    <row r="27" spans="1:21" s="64" customFormat="1">
      <c r="A27" s="4" t="s">
        <v>40</v>
      </c>
      <c r="B27" s="28">
        <v>2000</v>
      </c>
      <c r="C27" s="45"/>
      <c r="D27" s="28"/>
      <c r="E27" s="5">
        <f>B27*C27</f>
        <v>0</v>
      </c>
      <c r="G27" s="4" t="s">
        <v>40</v>
      </c>
      <c r="H27" s="28">
        <v>2000</v>
      </c>
      <c r="I27" s="45"/>
      <c r="J27" s="28"/>
      <c r="K27" s="5">
        <f>H27*I27</f>
        <v>0</v>
      </c>
      <c r="L27" s="101"/>
      <c r="M27" s="4" t="s">
        <v>148</v>
      </c>
      <c r="N27" s="114"/>
      <c r="O27" s="7">
        <v>8.0000000000000002E-3</v>
      </c>
      <c r="P27" s="24">
        <f>N27*O27</f>
        <v>0</v>
      </c>
      <c r="R27" s="65" t="s">
        <v>7</v>
      </c>
      <c r="S27" s="65"/>
      <c r="T27" s="65"/>
      <c r="U27" s="13">
        <f>S27*T27</f>
        <v>0</v>
      </c>
    </row>
    <row r="28" spans="1:21">
      <c r="A28" s="9" t="s">
        <v>6</v>
      </c>
      <c r="B28" s="29"/>
      <c r="C28" s="9"/>
      <c r="D28" s="9"/>
      <c r="E28" s="10">
        <f>E25+E26+E27</f>
        <v>0</v>
      </c>
      <c r="G28" s="9" t="s">
        <v>6</v>
      </c>
      <c r="H28" s="29"/>
      <c r="I28" s="9"/>
      <c r="J28" s="9"/>
      <c r="K28" s="10">
        <f>K25+K26+K27</f>
        <v>0</v>
      </c>
      <c r="M28" s="4" t="s">
        <v>40</v>
      </c>
      <c r="N28" s="28">
        <v>2300</v>
      </c>
      <c r="O28" s="45"/>
      <c r="P28" s="24">
        <f>N28*O28</f>
        <v>0</v>
      </c>
      <c r="R28" s="14" t="s">
        <v>1</v>
      </c>
      <c r="S28" s="14"/>
      <c r="T28" s="14"/>
      <c r="U28" s="54">
        <f>U24-U25-U26-U27</f>
        <v>0</v>
      </c>
    </row>
    <row r="29" spans="1:21">
      <c r="A29" s="65" t="s">
        <v>0</v>
      </c>
      <c r="B29" s="30"/>
      <c r="C29" s="65"/>
      <c r="D29" s="100"/>
      <c r="E29" s="114"/>
      <c r="G29" s="65" t="s">
        <v>0</v>
      </c>
      <c r="H29" s="30"/>
      <c r="I29" s="65"/>
      <c r="J29" s="100"/>
      <c r="K29" s="58"/>
      <c r="M29" s="9" t="s">
        <v>6</v>
      </c>
      <c r="N29" s="29"/>
      <c r="O29" s="9"/>
      <c r="P29" s="25">
        <f>P26+P27+P28</f>
        <v>0</v>
      </c>
    </row>
    <row r="30" spans="1:21">
      <c r="A30" s="65" t="s">
        <v>7</v>
      </c>
      <c r="B30" s="30"/>
      <c r="C30" s="65"/>
      <c r="D30" s="65"/>
      <c r="E30" s="13">
        <f>B30*C30</f>
        <v>0</v>
      </c>
      <c r="G30" s="65" t="s">
        <v>7</v>
      </c>
      <c r="H30" s="30"/>
      <c r="I30" s="65"/>
      <c r="J30" s="65"/>
      <c r="K30" s="13">
        <f>H30*I30</f>
        <v>0</v>
      </c>
      <c r="M30" s="65" t="s">
        <v>0</v>
      </c>
      <c r="N30" s="30"/>
      <c r="O30" s="65"/>
      <c r="P30" s="135"/>
    </row>
    <row r="31" spans="1:21">
      <c r="A31" s="65" t="s">
        <v>90</v>
      </c>
      <c r="B31" s="30"/>
      <c r="C31" s="65">
        <v>26</v>
      </c>
      <c r="D31" s="65"/>
      <c r="E31" s="13">
        <f>B31/C31*D31</f>
        <v>0</v>
      </c>
      <c r="G31" s="65" t="s">
        <v>90</v>
      </c>
      <c r="H31" s="30"/>
      <c r="I31" s="65"/>
      <c r="J31" s="65"/>
      <c r="K31" s="13"/>
      <c r="M31" s="65" t="s">
        <v>7</v>
      </c>
      <c r="N31" s="30"/>
      <c r="O31" s="65"/>
      <c r="P31" s="57"/>
    </row>
    <row r="32" spans="1:21">
      <c r="A32" s="15" t="s">
        <v>1</v>
      </c>
      <c r="B32" s="31"/>
      <c r="C32" s="15"/>
      <c r="D32" s="15"/>
      <c r="E32" s="19">
        <f>E28-E29-E30-E31</f>
        <v>0</v>
      </c>
      <c r="G32" s="15" t="s">
        <v>1</v>
      </c>
      <c r="H32" s="31"/>
      <c r="I32" s="15"/>
      <c r="J32" s="15"/>
      <c r="K32" s="19">
        <f>K28-K29-K30-K31</f>
        <v>0</v>
      </c>
      <c r="M32" s="47" t="s">
        <v>1</v>
      </c>
      <c r="N32" s="144"/>
      <c r="O32" s="47"/>
      <c r="P32" s="145">
        <f>P29-P30-P31</f>
        <v>0</v>
      </c>
    </row>
    <row r="33" spans="1:11">
      <c r="A33" s="64" t="s">
        <v>89</v>
      </c>
      <c r="D33" s="64" t="s">
        <v>88</v>
      </c>
    </row>
    <row r="34" spans="1:11">
      <c r="A34" s="115"/>
      <c r="D34" s="115"/>
    </row>
    <row r="36" spans="1:11">
      <c r="A36" s="22" t="s">
        <v>129</v>
      </c>
      <c r="B36" s="27"/>
      <c r="C36" s="16"/>
      <c r="D36" s="99"/>
      <c r="E36" s="70"/>
      <c r="G36" s="22" t="s">
        <v>130</v>
      </c>
      <c r="H36" s="27"/>
      <c r="I36" s="16"/>
      <c r="J36" s="99"/>
      <c r="K36" s="70"/>
    </row>
    <row r="37" spans="1:11">
      <c r="A37" s="4" t="s">
        <v>5</v>
      </c>
      <c r="B37" s="115"/>
      <c r="C37" s="7">
        <v>6.0000000000000001E-3</v>
      </c>
      <c r="D37" s="28">
        <v>8</v>
      </c>
      <c r="E37" s="5">
        <f>B37*C37/D37</f>
        <v>0</v>
      </c>
      <c r="G37" s="4" t="s">
        <v>5</v>
      </c>
      <c r="H37" s="115"/>
      <c r="I37" s="7">
        <v>6.0000000000000001E-3</v>
      </c>
      <c r="J37" s="28">
        <v>8</v>
      </c>
      <c r="K37" s="5">
        <f>H37*I37/J37</f>
        <v>0</v>
      </c>
    </row>
    <row r="38" spans="1:11">
      <c r="A38" s="4"/>
      <c r="B38" s="28"/>
      <c r="C38" s="7">
        <v>2E-3</v>
      </c>
      <c r="D38" s="28">
        <v>4</v>
      </c>
      <c r="E38" s="5">
        <f>B38*C38/D38</f>
        <v>0</v>
      </c>
      <c r="G38" s="4"/>
      <c r="H38" s="28"/>
      <c r="I38" s="7">
        <v>2E-3</v>
      </c>
      <c r="J38" s="28">
        <v>4</v>
      </c>
      <c r="K38" s="5">
        <f>H38*I38/J38</f>
        <v>0</v>
      </c>
    </row>
    <row r="39" spans="1:11">
      <c r="A39" s="4" t="s">
        <v>40</v>
      </c>
      <c r="B39" s="28">
        <v>2000</v>
      </c>
      <c r="C39" s="45"/>
      <c r="D39" s="28"/>
      <c r="E39" s="5">
        <f>B39*C39</f>
        <v>0</v>
      </c>
      <c r="G39" s="4" t="s">
        <v>40</v>
      </c>
      <c r="H39" s="28">
        <v>2000</v>
      </c>
      <c r="I39" s="45"/>
      <c r="J39" s="28"/>
      <c r="K39" s="5">
        <f>H39*I39</f>
        <v>0</v>
      </c>
    </row>
    <row r="40" spans="1:11">
      <c r="A40" s="9" t="s">
        <v>6</v>
      </c>
      <c r="B40" s="29"/>
      <c r="C40" s="9"/>
      <c r="D40" s="9"/>
      <c r="E40" s="10">
        <f>E37+E38+E39</f>
        <v>0</v>
      </c>
      <c r="G40" s="9" t="s">
        <v>6</v>
      </c>
      <c r="H40" s="29"/>
      <c r="I40" s="9"/>
      <c r="J40" s="9"/>
      <c r="K40" s="10">
        <f>K37+K38+K39</f>
        <v>0</v>
      </c>
    </row>
    <row r="41" spans="1:11">
      <c r="A41" s="65" t="s">
        <v>0</v>
      </c>
      <c r="B41" s="30"/>
      <c r="C41" s="65"/>
      <c r="D41" s="100"/>
      <c r="E41" s="114"/>
      <c r="G41" s="65" t="s">
        <v>0</v>
      </c>
      <c r="H41" s="30"/>
      <c r="I41" s="65"/>
      <c r="J41" s="100"/>
      <c r="K41" s="114"/>
    </row>
    <row r="42" spans="1:11">
      <c r="A42" s="65" t="s">
        <v>7</v>
      </c>
      <c r="B42" s="30"/>
      <c r="C42" s="65"/>
      <c r="D42" s="65"/>
      <c r="E42" s="13">
        <f>B42*C42</f>
        <v>0</v>
      </c>
      <c r="G42" s="65" t="s">
        <v>7</v>
      </c>
      <c r="H42" s="30"/>
      <c r="I42" s="65"/>
      <c r="J42" s="65"/>
      <c r="K42" s="13">
        <f>H42*I42</f>
        <v>0</v>
      </c>
    </row>
    <row r="43" spans="1:11">
      <c r="A43" s="65" t="s">
        <v>90</v>
      </c>
      <c r="B43" s="30"/>
      <c r="C43" s="65">
        <v>26</v>
      </c>
      <c r="D43" s="65"/>
      <c r="E43" s="13">
        <f>B43/C43*D43</f>
        <v>0</v>
      </c>
      <c r="G43" s="65" t="s">
        <v>90</v>
      </c>
      <c r="H43" s="30"/>
      <c r="I43" s="65">
        <v>26</v>
      </c>
      <c r="J43" s="65"/>
      <c r="K43" s="13">
        <f>H43/I43*J43</f>
        <v>0</v>
      </c>
    </row>
    <row r="44" spans="1:11">
      <c r="A44" s="15" t="s">
        <v>1</v>
      </c>
      <c r="B44" s="31"/>
      <c r="C44" s="15"/>
      <c r="D44" s="15"/>
      <c r="E44" s="19">
        <f>E40-E41-E42-E43</f>
        <v>0</v>
      </c>
      <c r="G44" s="15" t="s">
        <v>1</v>
      </c>
      <c r="H44" s="31"/>
      <c r="I44" s="15"/>
      <c r="J44" s="15"/>
      <c r="K44" s="19">
        <f>K40-K41-K42-K43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Диаграммы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Лист6</vt:lpstr>
      <vt:lpstr>Диаграмма1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2026-05-12T08:18:47Z</dcterms:modified>
</cp:coreProperties>
</file>